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tables/table1.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pivotTables/pivotTable2.xml" ContentType="application/vnd.openxmlformats-officedocument.spreadsheetml.pivotTable+xml"/>
  <Override PartName="/xl/pivotTables/pivotTable3.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8067"/>
  <workbookPr hidePivotFieldList="1" defaultThemeVersion="124226"/>
  <mc:AlternateContent xmlns:mc="http://schemas.openxmlformats.org/markup-compatibility/2006">
    <mc:Choice Requires="x15">
      <x15ac:absPath xmlns:x15ac="http://schemas.microsoft.com/office/spreadsheetml/2010/11/ac" url="C:\Users\Kenneth\OneDrive\Documents\claridigm laptop\DFSS Specific\COLA 2017\"/>
    </mc:Choice>
  </mc:AlternateContent>
  <bookViews>
    <workbookView xWindow="0" yWindow="0" windowWidth="23040" windowHeight="9225" tabRatio="596"/>
  </bookViews>
  <sheets>
    <sheet name="Instruction" sheetId="19" r:id="rId1"/>
    <sheet name="COVER PAGE" sheetId="1" r:id="rId2"/>
    <sheet name="Crosswalk" sheetId="15" state="hidden" r:id="rId3"/>
    <sheet name="Detailed Salaries" sheetId="16" r:id="rId4"/>
    <sheet name="Fringes &amp; NonPersonnel" sheetId="3" r:id="rId5"/>
    <sheet name="Personnel" sheetId="12" r:id="rId6"/>
    <sheet name="Other Personnel Titles" sheetId="25" state="hidden" r:id="rId7"/>
    <sheet name="Control1" sheetId="24" state="hidden" r:id="rId8"/>
    <sheet name="SF424A" sheetId="5" r:id="rId9"/>
    <sheet name="SF424" sheetId="4" r:id="rId10"/>
    <sheet name="Other sources of funds" sheetId="6" r:id="rId11"/>
    <sheet name="Sample Detailed budget" sheetId="13" state="hidden" r:id="rId12"/>
    <sheet name="Certification" sheetId="17" r:id="rId13"/>
    <sheet name="BoD Approval" sheetId="18" r:id="rId14"/>
    <sheet name="PCC Approval" sheetId="21" r:id="rId15"/>
    <sheet name="Naming" sheetId="22" state="hidden" r:id="rId16"/>
  </sheets>
  <definedNames>
    <definedName name="control1">Control1!$A$4:$C$25</definedName>
    <definedName name="gabCat">Naming!$G$3:$G$23</definedName>
    <definedName name="otherpos">'Detailed Salaries'!$D$10:$K$69</definedName>
    <definedName name="Position">Naming!$C$3:$C$23</definedName>
    <definedName name="_xlnm.Print_Area" localSheetId="1">'COVER PAGE'!#REF!</definedName>
    <definedName name="_xlnm.Print_Area" localSheetId="3">'Detailed Salaries'!$A$1:$K$93</definedName>
    <definedName name="_xlnm.Print_Area" localSheetId="4">'Fringes &amp; NonPersonnel'!$A$6:$G$93</definedName>
    <definedName name="_xlnm.Print_Area" localSheetId="10">'Other sources of funds'!$A$1:$G$31</definedName>
    <definedName name="_xlnm.Print_Area" localSheetId="5">Personnel!$A$9:$H$63</definedName>
    <definedName name="_xlnm.Print_Area" localSheetId="9">'SF424'!$A$1:$K$43</definedName>
    <definedName name="_xlnm.Print_Titles" localSheetId="3">'Detailed Salaries'!$1:$9</definedName>
    <definedName name="_xlnm.Print_Titles" localSheetId="4">'Fringes &amp; NonPersonnel'!$1:$6</definedName>
    <definedName name="_xlnm.Print_Titles" localSheetId="5">Personnel!$1:$7</definedName>
    <definedName name="Z_2B24C077_DB46_49C7_BC51_B664F0334898_.wvu.PrintArea" localSheetId="1" hidden="1">'COVER PAGE'!#REF!</definedName>
    <definedName name="Z_2B24C077_DB46_49C7_BC51_B664F0334898_.wvu.PrintArea" localSheetId="4" hidden="1">'Fringes &amp; NonPersonnel'!$A$6:$G$89</definedName>
    <definedName name="Z_2B24C077_DB46_49C7_BC51_B664F0334898_.wvu.PrintArea" localSheetId="10" hidden="1">'Other sources of funds'!$A$1:$G$31</definedName>
    <definedName name="Z_2B24C077_DB46_49C7_BC51_B664F0334898_.wvu.PrintArea" localSheetId="5" hidden="1">Personnel!$A$9:$H$85</definedName>
    <definedName name="Z_2B24C077_DB46_49C7_BC51_B664F0334898_.wvu.PrintArea" localSheetId="9" hidden="1">'SF424'!$A$1:$K$43</definedName>
    <definedName name="Z_2B24C077_DB46_49C7_BC51_B664F0334898_.wvu.PrintTitles" localSheetId="4" hidden="1">'Fringes &amp; NonPersonnel'!$1:$6</definedName>
    <definedName name="Z_2B24C077_DB46_49C7_BC51_B664F0334898_.wvu.PrintTitles" localSheetId="5" hidden="1">Personnel!$1:$7</definedName>
    <definedName name="Z_2B24C077_DB46_49C7_BC51_B664F0334898_.wvu.Rows" localSheetId="5" hidden="1">Personnel!$3:$4</definedName>
    <definedName name="Z_3079B05A_4798_48F3_BA09_C4C2B7B2CB54_.wvu.PrintArea" localSheetId="1" hidden="1">'COVER PAGE'!#REF!</definedName>
    <definedName name="Z_3079B05A_4798_48F3_BA09_C4C2B7B2CB54_.wvu.PrintArea" localSheetId="4" hidden="1">'Fringes &amp; NonPersonnel'!$A$6:$G$89</definedName>
    <definedName name="Z_3079B05A_4798_48F3_BA09_C4C2B7B2CB54_.wvu.PrintArea" localSheetId="10" hidden="1">'Other sources of funds'!$A$1:$G$31</definedName>
    <definedName name="Z_3079B05A_4798_48F3_BA09_C4C2B7B2CB54_.wvu.PrintArea" localSheetId="5" hidden="1">Personnel!$A$9:$H$85</definedName>
    <definedName name="Z_3079B05A_4798_48F3_BA09_C4C2B7B2CB54_.wvu.PrintArea" localSheetId="9" hidden="1">'SF424'!$A$1:$K$43</definedName>
    <definedName name="Z_3079B05A_4798_48F3_BA09_C4C2B7B2CB54_.wvu.PrintTitles" localSheetId="4" hidden="1">'Fringes &amp; NonPersonnel'!$1:$6</definedName>
    <definedName name="Z_3079B05A_4798_48F3_BA09_C4C2B7B2CB54_.wvu.PrintTitles" localSheetId="5" hidden="1">Personnel!$1:$7</definedName>
    <definedName name="Z_3079B05A_4798_48F3_BA09_C4C2B7B2CB54_.wvu.Rows" localSheetId="5" hidden="1">Personnel!$3:$4</definedName>
    <definedName name="Z_B5D1A40E_94EB_48D4_80E7_D3A605DFDE4D_.wvu.PrintArea" localSheetId="1" hidden="1">'COVER PAGE'!#REF!</definedName>
    <definedName name="Z_B5D1A40E_94EB_48D4_80E7_D3A605DFDE4D_.wvu.PrintArea" localSheetId="4" hidden="1">'Fringes &amp; NonPersonnel'!$A$7:$G$89</definedName>
    <definedName name="Z_B5D1A40E_94EB_48D4_80E7_D3A605DFDE4D_.wvu.PrintArea" localSheetId="10" hidden="1">'Other sources of funds'!$A$3:$G$31</definedName>
    <definedName name="Z_B5D1A40E_94EB_48D4_80E7_D3A605DFDE4D_.wvu.PrintArea" localSheetId="5" hidden="1">Personnel!$A$9:$H$85</definedName>
    <definedName name="Z_B5D1A40E_94EB_48D4_80E7_D3A605DFDE4D_.wvu.PrintArea" localSheetId="9" hidden="1">'SF424'!$A$1:$K$43</definedName>
    <definedName name="Z_B5D1A40E_94EB_48D4_80E7_D3A605DFDE4D_.wvu.PrintTitles" localSheetId="4" hidden="1">'Fringes &amp; NonPersonnel'!$1:$6</definedName>
    <definedName name="Z_B5D1A40E_94EB_48D4_80E7_D3A605DFDE4D_.wvu.PrintTitles" localSheetId="5" hidden="1">Personnel!$1:$7</definedName>
    <definedName name="Z_B5D1A40E_94EB_48D4_80E7_D3A605DFDE4D_.wvu.Rows" localSheetId="5" hidden="1">Personnel!$3:$4</definedName>
  </definedNames>
  <calcPr calcId="171027"/>
  <customWorkbookViews>
    <customWorkbookView name="LD610-XPPRO - Personal View" guid="{B5D1A40E-94EB-48D4-80E7-D3A605DFDE4D}" mergeInterval="0" personalView="1" maximized="1" windowWidth="1020" windowHeight="543" tabRatio="596" activeSheetId="3" showComments="commIndAndComment"/>
    <customWorkbookView name="HP6910P-XPPRO - Personal View" guid="{3079B05A-4798-48F3-BA09-C4C2B7B2CB54}" mergeInterval="0" personalView="1" maximized="1" windowWidth="1188" windowHeight="735" tabRatio="596" activeSheetId="9" showComments="commIndAndComment"/>
    <customWorkbookView name="DC5100-XPPRO - Personal View" guid="{2B24C077-DB46-49C7-BC51-B664F0334898}" mergeInterval="0" personalView="1" maximized="1" windowWidth="1276" windowHeight="557" tabRatio="596" activeSheetId="9" showComments="commNone"/>
  </customWorkbookViews>
  <pivotCaches>
    <pivotCache cacheId="0" r:id="rId17"/>
    <pivotCache cacheId="1" r:id="rId18"/>
  </pivotCaches>
</workbook>
</file>

<file path=xl/calcChain.xml><?xml version="1.0" encoding="utf-8"?>
<calcChain xmlns="http://schemas.openxmlformats.org/spreadsheetml/2006/main">
  <c r="L48" i="16" l="1"/>
  <c r="L49" i="16"/>
  <c r="C48" i="16"/>
  <c r="G48" i="16"/>
  <c r="I48" i="16" s="1"/>
  <c r="C49" i="16"/>
  <c r="G49" i="16"/>
  <c r="I49" i="16" s="1"/>
  <c r="C66" i="16"/>
  <c r="G66" i="16"/>
  <c r="I66" i="16" s="1"/>
  <c r="C67" i="16"/>
  <c r="G67" i="16"/>
  <c r="I67" i="16"/>
  <c r="J67" i="16" s="1"/>
  <c r="C68" i="16"/>
  <c r="G68" i="16"/>
  <c r="I68" i="16" s="1"/>
  <c r="K68" i="16" s="1"/>
  <c r="L68" i="16" s="1"/>
  <c r="C69" i="16"/>
  <c r="G69" i="16"/>
  <c r="I69" i="16"/>
  <c r="K69" i="16" s="1"/>
  <c r="L69" i="16" s="1"/>
  <c r="J69" i="16"/>
  <c r="K48" i="16" l="1"/>
  <c r="J48" i="16"/>
  <c r="K49" i="16"/>
  <c r="J49" i="16"/>
  <c r="J68" i="16"/>
  <c r="K66" i="16"/>
  <c r="L66" i="16" s="1"/>
  <c r="J66" i="16"/>
  <c r="K67" i="16"/>
  <c r="L67" i="16" s="1"/>
  <c r="I12" i="4"/>
  <c r="I11" i="4" l="1"/>
  <c r="I10" i="4"/>
  <c r="D26" i="4" l="1"/>
  <c r="B26" i="4"/>
  <c r="C12" i="16" l="1"/>
  <c r="G12" i="16"/>
  <c r="I12" i="16" s="1"/>
  <c r="K12" i="16" s="1"/>
  <c r="L12" i="16" s="1"/>
  <c r="C32" i="12"/>
  <c r="A6" i="16"/>
  <c r="A5" i="16"/>
  <c r="A7" i="16"/>
  <c r="H16" i="1"/>
  <c r="J12" i="16" l="1"/>
  <c r="A3" i="1"/>
  <c r="G15" i="16"/>
  <c r="G14" i="16"/>
  <c r="D4" i="16" l="1"/>
  <c r="F3" i="5"/>
  <c r="D3" i="5"/>
  <c r="C10" i="16"/>
  <c r="C15" i="16"/>
  <c r="C11" i="16"/>
  <c r="C13" i="16"/>
  <c r="C14" i="16"/>
  <c r="C16" i="16"/>
  <c r="C17" i="16"/>
  <c r="C18" i="16"/>
  <c r="C19" i="16"/>
  <c r="C20" i="16"/>
  <c r="C21" i="16"/>
  <c r="C22" i="16"/>
  <c r="C23" i="16"/>
  <c r="C24" i="16"/>
  <c r="C25" i="16"/>
  <c r="C26" i="16"/>
  <c r="C27" i="16"/>
  <c r="C28" i="16"/>
  <c r="C29" i="16"/>
  <c r="C30" i="16"/>
  <c r="C31" i="16"/>
  <c r="C32" i="16"/>
  <c r="C33" i="16"/>
  <c r="C34" i="16"/>
  <c r="C35" i="16"/>
  <c r="C36" i="16"/>
  <c r="C37" i="16"/>
  <c r="C38" i="16"/>
  <c r="C39" i="16"/>
  <c r="C40" i="16"/>
  <c r="C41" i="16"/>
  <c r="C42" i="16"/>
  <c r="C43" i="16"/>
  <c r="C44" i="16"/>
  <c r="C45" i="16"/>
  <c r="C46" i="16"/>
  <c r="C47" i="16"/>
  <c r="C50" i="16"/>
  <c r="C51" i="16"/>
  <c r="C52" i="16"/>
  <c r="C53" i="16"/>
  <c r="C54" i="16"/>
  <c r="C55" i="16"/>
  <c r="C56" i="16"/>
  <c r="C57" i="16"/>
  <c r="C58" i="16"/>
  <c r="C59" i="16"/>
  <c r="C60" i="16"/>
  <c r="C61" i="16"/>
  <c r="C62" i="16"/>
  <c r="C63" i="16"/>
  <c r="C64" i="16"/>
  <c r="C65" i="16"/>
  <c r="G10" i="16"/>
  <c r="I10" i="16"/>
  <c r="K10" i="16" s="1"/>
  <c r="L10" i="16" s="1"/>
  <c r="C30" i="12"/>
  <c r="C53" i="12"/>
  <c r="F53" i="12" s="1"/>
  <c r="H53" i="12" s="1"/>
  <c r="C52" i="12"/>
  <c r="F52" i="12" s="1"/>
  <c r="H52" i="12" s="1"/>
  <c r="E53" i="12"/>
  <c r="E52" i="12"/>
  <c r="E42" i="12"/>
  <c r="E43" i="12"/>
  <c r="E41" i="12"/>
  <c r="C42" i="12"/>
  <c r="F42" i="12" s="1"/>
  <c r="H42" i="12" s="1"/>
  <c r="C43" i="12"/>
  <c r="F43" i="12" s="1"/>
  <c r="H43" i="12" s="1"/>
  <c r="C41" i="12"/>
  <c r="F41" i="12" s="1"/>
  <c r="H41" i="12" s="1"/>
  <c r="C33" i="12"/>
  <c r="F32" i="12"/>
  <c r="H32" i="12" s="1"/>
  <c r="E33" i="12"/>
  <c r="E32" i="12"/>
  <c r="E24" i="12"/>
  <c r="C24" i="12"/>
  <c r="F24" i="12" s="1"/>
  <c r="H24" i="12" s="1"/>
  <c r="E11" i="12"/>
  <c r="E12" i="12"/>
  <c r="E13" i="12"/>
  <c r="E14" i="12"/>
  <c r="E15" i="12"/>
  <c r="E16" i="12"/>
  <c r="E17" i="12"/>
  <c r="E10" i="12"/>
  <c r="C10" i="12"/>
  <c r="F10" i="12" s="1"/>
  <c r="H10" i="12" s="1"/>
  <c r="C12" i="12"/>
  <c r="C13" i="12"/>
  <c r="C14" i="12"/>
  <c r="F14" i="12" s="1"/>
  <c r="H14" i="12" s="1"/>
  <c r="C15" i="12"/>
  <c r="F15" i="12" s="1"/>
  <c r="H15" i="12" s="1"/>
  <c r="C16" i="12"/>
  <c r="C17" i="12"/>
  <c r="C11" i="12"/>
  <c r="F11" i="12" s="1"/>
  <c r="H11" i="12" s="1"/>
  <c r="C29" i="4"/>
  <c r="C28" i="4"/>
  <c r="D70" i="3"/>
  <c r="C70" i="3"/>
  <c r="A9" i="5"/>
  <c r="B35" i="17"/>
  <c r="A7" i="21"/>
  <c r="A7" i="18"/>
  <c r="A9" i="6"/>
  <c r="A8" i="6"/>
  <c r="A7" i="6"/>
  <c r="A6" i="18"/>
  <c r="F26" i="4"/>
  <c r="F25" i="4" s="1"/>
  <c r="C2" i="5"/>
  <c r="D3" i="6" s="1"/>
  <c r="D16" i="4"/>
  <c r="A24" i="4"/>
  <c r="A23" i="4"/>
  <c r="A22" i="4"/>
  <c r="A21" i="4"/>
  <c r="F34" i="4"/>
  <c r="F33" i="4"/>
  <c r="B14" i="4"/>
  <c r="B13" i="4"/>
  <c r="B8" i="4"/>
  <c r="A19" i="4"/>
  <c r="C10" i="4"/>
  <c r="F29" i="1"/>
  <c r="E70" i="3" s="1"/>
  <c r="I24" i="1"/>
  <c r="H22" i="1"/>
  <c r="C24" i="4" s="1"/>
  <c r="G65" i="16"/>
  <c r="I65" i="16" s="1"/>
  <c r="G64" i="16"/>
  <c r="I64" i="16" s="1"/>
  <c r="K64" i="16" s="1"/>
  <c r="L64" i="16" s="1"/>
  <c r="G63" i="16"/>
  <c r="I63" i="16" s="1"/>
  <c r="G62" i="16"/>
  <c r="I62" i="16" s="1"/>
  <c r="K62" i="16" s="1"/>
  <c r="L62" i="16" s="1"/>
  <c r="G61" i="16"/>
  <c r="I61" i="16" s="1"/>
  <c r="I15" i="16"/>
  <c r="K15" i="16" s="1"/>
  <c r="L15" i="16" s="1"/>
  <c r="G59" i="16"/>
  <c r="I59" i="16" s="1"/>
  <c r="G58" i="16"/>
  <c r="I58" i="16" s="1"/>
  <c r="K58" i="16" s="1"/>
  <c r="L58" i="16" s="1"/>
  <c r="G57" i="16"/>
  <c r="I57" i="16" s="1"/>
  <c r="G56" i="16"/>
  <c r="I56" i="16" s="1"/>
  <c r="G55" i="16"/>
  <c r="I55" i="16"/>
  <c r="K55" i="16" s="1"/>
  <c r="L55" i="16" s="1"/>
  <c r="G54" i="16"/>
  <c r="I54" i="16"/>
  <c r="J54" i="16" s="1"/>
  <c r="G53" i="16"/>
  <c r="I53" i="16" s="1"/>
  <c r="G52" i="16"/>
  <c r="I52" i="16" s="1"/>
  <c r="G51" i="16"/>
  <c r="I51" i="16" s="1"/>
  <c r="K51" i="16" s="1"/>
  <c r="L51" i="16" s="1"/>
  <c r="G50" i="16"/>
  <c r="I50" i="16" s="1"/>
  <c r="G47" i="16"/>
  <c r="I47" i="16" s="1"/>
  <c r="G46" i="16"/>
  <c r="I46" i="16" s="1"/>
  <c r="K46" i="16" s="1"/>
  <c r="L46" i="16" s="1"/>
  <c r="G45" i="16"/>
  <c r="I45" i="16"/>
  <c r="J45" i="16" s="1"/>
  <c r="K45" i="16"/>
  <c r="L45" i="16" s="1"/>
  <c r="G44" i="16"/>
  <c r="I44" i="16" s="1"/>
  <c r="G43" i="16"/>
  <c r="I43" i="16" s="1"/>
  <c r="G42" i="16"/>
  <c r="I42" i="16" s="1"/>
  <c r="K42" i="16" s="1"/>
  <c r="L42" i="16" s="1"/>
  <c r="G41" i="16"/>
  <c r="I41" i="16" s="1"/>
  <c r="G40" i="16"/>
  <c r="I40" i="16"/>
  <c r="K40" i="16" s="1"/>
  <c r="L40" i="16" s="1"/>
  <c r="G39" i="16"/>
  <c r="I39" i="16" s="1"/>
  <c r="K39" i="16" s="1"/>
  <c r="L39" i="16" s="1"/>
  <c r="G37" i="16"/>
  <c r="I37" i="16" s="1"/>
  <c r="K37" i="16" s="1"/>
  <c r="L37" i="16" s="1"/>
  <c r="G36" i="16"/>
  <c r="I36" i="16"/>
  <c r="K36" i="16" s="1"/>
  <c r="L36" i="16" s="1"/>
  <c r="G17" i="16"/>
  <c r="I17" i="16" s="1"/>
  <c r="G35" i="16"/>
  <c r="I35" i="16" s="1"/>
  <c r="G34" i="16"/>
  <c r="I34" i="16" s="1"/>
  <c r="K34" i="16" s="1"/>
  <c r="L34" i="16" s="1"/>
  <c r="G33" i="16"/>
  <c r="I33" i="16" s="1"/>
  <c r="K33" i="16" s="1"/>
  <c r="L33" i="16" s="1"/>
  <c r="G32" i="16"/>
  <c r="I32" i="16" s="1"/>
  <c r="K32" i="16" s="1"/>
  <c r="L32" i="16" s="1"/>
  <c r="G31" i="16"/>
  <c r="I31" i="16" s="1"/>
  <c r="G30" i="16"/>
  <c r="I30" i="16" s="1"/>
  <c r="G29" i="16"/>
  <c r="I29" i="16" s="1"/>
  <c r="K29" i="16" s="1"/>
  <c r="L29" i="16" s="1"/>
  <c r="G28" i="16"/>
  <c r="I28" i="16" s="1"/>
  <c r="K28" i="16" s="1"/>
  <c r="L28" i="16" s="1"/>
  <c r="G27" i="16"/>
  <c r="I27" i="16" s="1"/>
  <c r="G26" i="16"/>
  <c r="I26" i="16" s="1"/>
  <c r="K26" i="16" s="1"/>
  <c r="L26" i="16" s="1"/>
  <c r="G25" i="16"/>
  <c r="I25" i="16" s="1"/>
  <c r="G24" i="16"/>
  <c r="G23" i="16"/>
  <c r="I23" i="16" s="1"/>
  <c r="G22" i="16"/>
  <c r="I22" i="16" s="1"/>
  <c r="K22" i="16" s="1"/>
  <c r="L22" i="16" s="1"/>
  <c r="G21" i="16"/>
  <c r="I21" i="16" s="1"/>
  <c r="K21" i="16" s="1"/>
  <c r="L21" i="16" s="1"/>
  <c r="G20" i="16"/>
  <c r="I20" i="16"/>
  <c r="J20" i="16" s="1"/>
  <c r="G19" i="16"/>
  <c r="I19" i="16" s="1"/>
  <c r="K19" i="16" s="1"/>
  <c r="L19" i="16" s="1"/>
  <c r="G18" i="16"/>
  <c r="I18" i="16"/>
  <c r="K18" i="16"/>
  <c r="L18" i="16" s="1"/>
  <c r="G38" i="16"/>
  <c r="I38" i="16" s="1"/>
  <c r="K38" i="16" s="1"/>
  <c r="L38" i="16" s="1"/>
  <c r="G16" i="16"/>
  <c r="I16" i="16" s="1"/>
  <c r="K16" i="16" s="1"/>
  <c r="L16" i="16" s="1"/>
  <c r="G60" i="16"/>
  <c r="I60" i="16" s="1"/>
  <c r="K60" i="16" s="1"/>
  <c r="L60" i="16" s="1"/>
  <c r="I14" i="16"/>
  <c r="K14" i="16" s="1"/>
  <c r="L14" i="16" s="1"/>
  <c r="G13" i="16"/>
  <c r="I13" i="16" s="1"/>
  <c r="G11" i="16"/>
  <c r="I11" i="16" s="1"/>
  <c r="K11" i="16" s="1"/>
  <c r="L11" i="16" s="1"/>
  <c r="J40" i="16"/>
  <c r="K54" i="16"/>
  <c r="L54" i="16" s="1"/>
  <c r="J18" i="16"/>
  <c r="K1" i="4"/>
  <c r="J56" i="13"/>
  <c r="O52" i="13"/>
  <c r="N56" i="13"/>
  <c r="Q89" i="13"/>
  <c r="P89" i="13"/>
  <c r="O89" i="13"/>
  <c r="N89" i="13"/>
  <c r="M89" i="13"/>
  <c r="L89" i="13"/>
  <c r="K89" i="13"/>
  <c r="J89" i="13"/>
  <c r="I89" i="13"/>
  <c r="H89" i="13"/>
  <c r="G89" i="13"/>
  <c r="F89" i="13"/>
  <c r="Q76" i="13"/>
  <c r="P76" i="13"/>
  <c r="O76" i="13"/>
  <c r="N76" i="13"/>
  <c r="M76" i="13"/>
  <c r="L76" i="13"/>
  <c r="K76" i="13"/>
  <c r="J76" i="13"/>
  <c r="I76" i="13"/>
  <c r="H76" i="13"/>
  <c r="G76" i="13"/>
  <c r="F76" i="13"/>
  <c r="Q68" i="13"/>
  <c r="P68" i="13"/>
  <c r="O68" i="13"/>
  <c r="N68" i="13"/>
  <c r="M68" i="13"/>
  <c r="L68" i="13"/>
  <c r="K68" i="13"/>
  <c r="J68" i="13"/>
  <c r="I68" i="13"/>
  <c r="H68" i="13"/>
  <c r="G68" i="13"/>
  <c r="F68" i="13"/>
  <c r="M56" i="13"/>
  <c r="L56" i="13"/>
  <c r="K56" i="13"/>
  <c r="I56" i="13"/>
  <c r="H56" i="13"/>
  <c r="L48" i="13"/>
  <c r="H48" i="13"/>
  <c r="I48" i="13"/>
  <c r="I62" i="13"/>
  <c r="Q62" i="13"/>
  <c r="P62" i="13"/>
  <c r="O62" i="13"/>
  <c r="N62" i="13"/>
  <c r="M62" i="13"/>
  <c r="K62" i="13"/>
  <c r="J62" i="13"/>
  <c r="G62" i="13"/>
  <c r="F62" i="13"/>
  <c r="G56" i="13"/>
  <c r="F56" i="13"/>
  <c r="F29" i="13"/>
  <c r="F28" i="13"/>
  <c r="M48" i="13"/>
  <c r="K48" i="13"/>
  <c r="G48" i="13"/>
  <c r="Q55" i="13"/>
  <c r="P55" i="13"/>
  <c r="O55" i="13"/>
  <c r="Q54" i="13"/>
  <c r="Q56" i="13" s="1"/>
  <c r="P54" i="13"/>
  <c r="O54" i="13"/>
  <c r="Q53" i="13"/>
  <c r="P53" i="13"/>
  <c r="O53" i="13"/>
  <c r="Q52" i="13"/>
  <c r="P52" i="13"/>
  <c r="Q47" i="13"/>
  <c r="P47" i="13"/>
  <c r="O47" i="13"/>
  <c r="Q46" i="13"/>
  <c r="P46" i="13"/>
  <c r="O46" i="13"/>
  <c r="Q45" i="13"/>
  <c r="P45" i="13"/>
  <c r="O45" i="13"/>
  <c r="Q44" i="13"/>
  <c r="P44" i="13"/>
  <c r="O44" i="13"/>
  <c r="Q43" i="13"/>
  <c r="P43" i="13"/>
  <c r="O43" i="13"/>
  <c r="Q42" i="13"/>
  <c r="P42" i="13"/>
  <c r="O42" i="13"/>
  <c r="Q41" i="13"/>
  <c r="P41" i="13"/>
  <c r="O41" i="13"/>
  <c r="Q40" i="13"/>
  <c r="P40" i="13"/>
  <c r="O40" i="13"/>
  <c r="Q39" i="13"/>
  <c r="P39" i="13"/>
  <c r="O39" i="13"/>
  <c r="Q38" i="13"/>
  <c r="P38" i="13"/>
  <c r="O38" i="13"/>
  <c r="Q37" i="13"/>
  <c r="P37" i="13"/>
  <c r="O37" i="13"/>
  <c r="Q36" i="13"/>
  <c r="P36" i="13"/>
  <c r="O36" i="13"/>
  <c r="Q35" i="13"/>
  <c r="P35" i="13"/>
  <c r="O35" i="13"/>
  <c r="Q34" i="13"/>
  <c r="P34" i="13"/>
  <c r="O34" i="13"/>
  <c r="Q33" i="13"/>
  <c r="P33" i="13"/>
  <c r="O33" i="13"/>
  <c r="Q32" i="13"/>
  <c r="P32" i="13"/>
  <c r="O32" i="13"/>
  <c r="F37" i="13"/>
  <c r="F36" i="13"/>
  <c r="F35" i="13"/>
  <c r="F34" i="13"/>
  <c r="F33" i="13"/>
  <c r="F32" i="13"/>
  <c r="F31" i="13"/>
  <c r="F30" i="13"/>
  <c r="F27" i="13"/>
  <c r="F26" i="13"/>
  <c r="F25" i="13"/>
  <c r="F24" i="13"/>
  <c r="F23" i="13"/>
  <c r="F22" i="13"/>
  <c r="F21" i="13"/>
  <c r="F20" i="13"/>
  <c r="F19" i="13"/>
  <c r="P10" i="13"/>
  <c r="O10" i="13"/>
  <c r="F10" i="13"/>
  <c r="J10" i="13" s="1"/>
  <c r="Q10" i="13" s="1"/>
  <c r="N10" i="13"/>
  <c r="P9" i="13"/>
  <c r="O9" i="13"/>
  <c r="F9" i="13"/>
  <c r="F48" i="13" s="1"/>
  <c r="J9" i="13"/>
  <c r="Q9" i="13" s="1"/>
  <c r="P18" i="13"/>
  <c r="O18" i="13"/>
  <c r="F18" i="13"/>
  <c r="N18" i="13"/>
  <c r="Q18" i="13" s="1"/>
  <c r="P17" i="13"/>
  <c r="O17" i="13"/>
  <c r="F17" i="13"/>
  <c r="N17" i="13" s="1"/>
  <c r="Q17" i="13" s="1"/>
  <c r="P16" i="13"/>
  <c r="O16" i="13"/>
  <c r="F16" i="13"/>
  <c r="N16" i="13" s="1"/>
  <c r="Q16" i="13" s="1"/>
  <c r="Q31" i="13"/>
  <c r="P31" i="13"/>
  <c r="O31" i="13"/>
  <c r="Q30" i="13"/>
  <c r="P30" i="13"/>
  <c r="O30" i="13"/>
  <c r="Q29" i="13"/>
  <c r="P29" i="13"/>
  <c r="O29" i="13"/>
  <c r="Q28" i="13"/>
  <c r="P28" i="13"/>
  <c r="O28" i="13"/>
  <c r="Q27" i="13"/>
  <c r="P27" i="13"/>
  <c r="O27" i="13"/>
  <c r="Q26" i="13"/>
  <c r="P26" i="13"/>
  <c r="O26" i="13"/>
  <c r="Q25" i="13"/>
  <c r="P25" i="13"/>
  <c r="O25" i="13"/>
  <c r="Q24" i="13"/>
  <c r="P24" i="13"/>
  <c r="O24" i="13"/>
  <c r="Q23" i="13"/>
  <c r="P23" i="13"/>
  <c r="O23" i="13"/>
  <c r="Q22" i="13"/>
  <c r="P22" i="13"/>
  <c r="O22" i="13"/>
  <c r="Q21" i="13"/>
  <c r="P21" i="13"/>
  <c r="O21" i="13"/>
  <c r="Q20" i="13"/>
  <c r="P20" i="13"/>
  <c r="O20" i="13"/>
  <c r="Q19" i="13"/>
  <c r="P19" i="13"/>
  <c r="O19" i="13"/>
  <c r="P15" i="13"/>
  <c r="O15" i="13"/>
  <c r="F15" i="13"/>
  <c r="N15" i="13" s="1"/>
  <c r="Q15" i="13" s="1"/>
  <c r="F14" i="13"/>
  <c r="J14" i="13" s="1"/>
  <c r="F13" i="13"/>
  <c r="N13" i="13"/>
  <c r="P12" i="13"/>
  <c r="F12" i="13"/>
  <c r="J12" i="13" s="1"/>
  <c r="Q12" i="13" s="1"/>
  <c r="P11" i="13"/>
  <c r="O11" i="13"/>
  <c r="F11" i="13"/>
  <c r="N11" i="13"/>
  <c r="P8" i="13"/>
  <c r="P48" i="13" s="1"/>
  <c r="O8" i="13"/>
  <c r="F8" i="13"/>
  <c r="N8" i="13"/>
  <c r="H25" i="5"/>
  <c r="C28" i="5"/>
  <c r="H28" i="5" s="1"/>
  <c r="D90" i="3"/>
  <c r="C90" i="3"/>
  <c r="F87" i="3"/>
  <c r="E87" i="3"/>
  <c r="D87" i="3"/>
  <c r="C87" i="3"/>
  <c r="E68" i="3"/>
  <c r="D66" i="3"/>
  <c r="D88" i="3"/>
  <c r="C66" i="3"/>
  <c r="C88" i="3" s="1"/>
  <c r="C26" i="5" s="1"/>
  <c r="H26" i="5" s="1"/>
  <c r="E65" i="3"/>
  <c r="G65" i="3" s="1"/>
  <c r="E64" i="3"/>
  <c r="G64" i="3"/>
  <c r="E63" i="3"/>
  <c r="G63" i="3" s="1"/>
  <c r="E62" i="3"/>
  <c r="G62" i="3"/>
  <c r="E61" i="3"/>
  <c r="G61" i="3" s="1"/>
  <c r="E59" i="3"/>
  <c r="G59" i="3"/>
  <c r="E44" i="3"/>
  <c r="E66" i="3" s="1"/>
  <c r="E88" i="3" s="1"/>
  <c r="E45" i="3"/>
  <c r="E47" i="3"/>
  <c r="G47" i="3"/>
  <c r="E48" i="3"/>
  <c r="G48" i="3" s="1"/>
  <c r="E49" i="3"/>
  <c r="E50" i="3"/>
  <c r="E51" i="3"/>
  <c r="G51" i="3" s="1"/>
  <c r="E52" i="3"/>
  <c r="G52" i="3" s="1"/>
  <c r="E53" i="3"/>
  <c r="G53" i="3" s="1"/>
  <c r="E54" i="3"/>
  <c r="E55" i="3"/>
  <c r="G55" i="3" s="1"/>
  <c r="E56" i="3"/>
  <c r="G56" i="3"/>
  <c r="E57" i="3"/>
  <c r="E58" i="3"/>
  <c r="G57" i="3"/>
  <c r="G54" i="3"/>
  <c r="G50" i="3"/>
  <c r="G49" i="3"/>
  <c r="G45" i="3"/>
  <c r="D37" i="3"/>
  <c r="D86" i="3"/>
  <c r="C37" i="3"/>
  <c r="C86" i="3" s="1"/>
  <c r="C24" i="5" s="1"/>
  <c r="H24" i="5" s="1"/>
  <c r="E36" i="3"/>
  <c r="G36" i="3" s="1"/>
  <c r="E34" i="3"/>
  <c r="G34" i="3"/>
  <c r="E33" i="3"/>
  <c r="G33" i="3" s="1"/>
  <c r="E32" i="3"/>
  <c r="G32" i="3"/>
  <c r="E31" i="3"/>
  <c r="G31" i="3" s="1"/>
  <c r="E30" i="3"/>
  <c r="G30" i="3"/>
  <c r="E29" i="3"/>
  <c r="E37" i="3" s="1"/>
  <c r="E86" i="3" s="1"/>
  <c r="D27" i="3"/>
  <c r="D85" i="3"/>
  <c r="C27" i="3"/>
  <c r="C85" i="3" s="1"/>
  <c r="C23" i="5" s="1"/>
  <c r="H23" i="5" s="1"/>
  <c r="E26" i="3"/>
  <c r="G26" i="3" s="1"/>
  <c r="E25" i="3"/>
  <c r="G25" i="3"/>
  <c r="E24" i="3"/>
  <c r="G24" i="3" s="1"/>
  <c r="E23" i="3"/>
  <c r="E27" i="3" s="1"/>
  <c r="E85" i="3" s="1"/>
  <c r="G23" i="3"/>
  <c r="D21" i="3"/>
  <c r="D84" i="3" s="1"/>
  <c r="C21" i="3"/>
  <c r="C84" i="3"/>
  <c r="C22" i="5" s="1"/>
  <c r="H22" i="5" s="1"/>
  <c r="E18" i="3"/>
  <c r="G18" i="3" s="1"/>
  <c r="G21" i="3" s="1"/>
  <c r="F84" i="3" s="1"/>
  <c r="E21" i="3"/>
  <c r="E84" i="3" s="1"/>
  <c r="G15" i="3"/>
  <c r="F83" i="3"/>
  <c r="F15" i="3"/>
  <c r="D15" i="3"/>
  <c r="D83" i="3" s="1"/>
  <c r="C15" i="3"/>
  <c r="E83" i="3" s="1"/>
  <c r="E15" i="3"/>
  <c r="D12" i="3"/>
  <c r="D82" i="3" s="1"/>
  <c r="C12" i="3"/>
  <c r="C82" i="3" s="1"/>
  <c r="C20" i="5" s="1"/>
  <c r="H20" i="5" s="1"/>
  <c r="F36" i="12"/>
  <c r="H36" i="12" s="1"/>
  <c r="F35" i="12"/>
  <c r="H35" i="12"/>
  <c r="F29" i="12"/>
  <c r="H29" i="12" s="1"/>
  <c r="F28" i="12"/>
  <c r="H28" i="12"/>
  <c r="F27" i="12"/>
  <c r="H27" i="12" s="1"/>
  <c r="F26" i="12"/>
  <c r="H26" i="12"/>
  <c r="F21" i="12"/>
  <c r="H21" i="12" s="1"/>
  <c r="F20" i="12"/>
  <c r="H20" i="12"/>
  <c r="F19" i="12"/>
  <c r="H19" i="12" s="1"/>
  <c r="F56" i="12"/>
  <c r="H56" i="12"/>
  <c r="F55" i="12"/>
  <c r="H55" i="12" s="1"/>
  <c r="G31" i="6"/>
  <c r="D60" i="12"/>
  <c r="F12" i="12"/>
  <c r="H12" i="12" s="1"/>
  <c r="F13" i="12"/>
  <c r="H13" i="12" s="1"/>
  <c r="F16" i="12"/>
  <c r="H16" i="12" s="1"/>
  <c r="F17" i="12"/>
  <c r="H17" i="12" s="1"/>
  <c r="F22" i="12"/>
  <c r="H22" i="12" s="1"/>
  <c r="F33" i="12"/>
  <c r="H33" i="12" s="1"/>
  <c r="F45" i="12"/>
  <c r="H45" i="12"/>
  <c r="F50" i="12"/>
  <c r="H50" i="12" s="1"/>
  <c r="F59" i="12"/>
  <c r="H59" i="12"/>
  <c r="G44" i="3"/>
  <c r="E90" i="3"/>
  <c r="G68" i="3"/>
  <c r="F90" i="3" s="1"/>
  <c r="G58" i="3"/>
  <c r="N9" i="13"/>
  <c r="J8" i="13"/>
  <c r="Q8" i="13" s="1"/>
  <c r="J11" i="13"/>
  <c r="Q11" i="13"/>
  <c r="N12" i="13"/>
  <c r="J13" i="13"/>
  <c r="Q13" i="13" s="1"/>
  <c r="O56" i="13"/>
  <c r="P56" i="13"/>
  <c r="D81" i="3"/>
  <c r="D67" i="3"/>
  <c r="D69" i="3" s="1"/>
  <c r="O48" i="13"/>
  <c r="E12" i="3"/>
  <c r="E82" i="3" s="1"/>
  <c r="C34" i="4"/>
  <c r="K44" i="16" l="1"/>
  <c r="L44" i="16" s="1"/>
  <c r="J44" i="16"/>
  <c r="J27" i="16"/>
  <c r="K27" i="16"/>
  <c r="L27" i="16" s="1"/>
  <c r="K25" i="16"/>
  <c r="L25" i="16" s="1"/>
  <c r="J25" i="16"/>
  <c r="J35" i="16"/>
  <c r="K35" i="16"/>
  <c r="L35" i="16" s="1"/>
  <c r="J22" i="16"/>
  <c r="J38" i="16"/>
  <c r="J34" i="16"/>
  <c r="J36" i="16"/>
  <c r="J55" i="16"/>
  <c r="K20" i="16"/>
  <c r="L20" i="16" s="1"/>
  <c r="I24" i="16"/>
  <c r="K24" i="16" s="1"/>
  <c r="L24" i="16" s="1"/>
  <c r="J62" i="16"/>
  <c r="J64" i="16"/>
  <c r="K56" i="16"/>
  <c r="L56" i="16" s="1"/>
  <c r="J56" i="16"/>
  <c r="D71" i="3"/>
  <c r="D74" i="3"/>
  <c r="G27" i="3"/>
  <c r="F85" i="3" s="1"/>
  <c r="J57" i="16"/>
  <c r="K57" i="16"/>
  <c r="L57" i="16" s="1"/>
  <c r="K63" i="16"/>
  <c r="L63" i="16" s="1"/>
  <c r="J63" i="16"/>
  <c r="D89" i="3"/>
  <c r="D91" i="3" s="1"/>
  <c r="G9" i="5" s="1"/>
  <c r="G14" i="5" s="1"/>
  <c r="G66" i="3"/>
  <c r="F88" i="3" s="1"/>
  <c r="K47" i="16"/>
  <c r="L47" i="16" s="1"/>
  <c r="J47" i="16"/>
  <c r="K65" i="16"/>
  <c r="L65" i="16" s="1"/>
  <c r="J65" i="16"/>
  <c r="J21" i="16"/>
  <c r="J42" i="16"/>
  <c r="J60" i="16"/>
  <c r="J48" i="13"/>
  <c r="C83" i="3"/>
  <c r="C21" i="5" s="1"/>
  <c r="H21" i="5" s="1"/>
  <c r="N14" i="13"/>
  <c r="N48" i="13" s="1"/>
  <c r="J46" i="16"/>
  <c r="J32" i="16"/>
  <c r="G29" i="3"/>
  <c r="G37" i="3" s="1"/>
  <c r="F86" i="3" s="1"/>
  <c r="J33" i="16"/>
  <c r="J26" i="16"/>
  <c r="J11" i="16"/>
  <c r="J10" i="16"/>
  <c r="F30" i="1"/>
  <c r="G70" i="3" s="1"/>
  <c r="J41" i="16"/>
  <c r="K41" i="16"/>
  <c r="L41" i="16" s="1"/>
  <c r="J52" i="16"/>
  <c r="K52" i="16"/>
  <c r="L52" i="16" s="1"/>
  <c r="J61" i="16"/>
  <c r="K61" i="16"/>
  <c r="L61" i="16" s="1"/>
  <c r="J23" i="16"/>
  <c r="K23" i="16"/>
  <c r="L23" i="16" s="1"/>
  <c r="J53" i="16"/>
  <c r="K53" i="16"/>
  <c r="L53" i="16" s="1"/>
  <c r="K31" i="16"/>
  <c r="L31" i="16" s="1"/>
  <c r="J31" i="16"/>
  <c r="J17" i="16"/>
  <c r="K17" i="16"/>
  <c r="L17" i="16" s="1"/>
  <c r="K43" i="16"/>
  <c r="L43" i="16" s="1"/>
  <c r="J43" i="16"/>
  <c r="K50" i="16"/>
  <c r="L50" i="16" s="1"/>
  <c r="J50" i="16"/>
  <c r="J59" i="16"/>
  <c r="K59" i="16"/>
  <c r="L59" i="16" s="1"/>
  <c r="J30" i="16"/>
  <c r="K30" i="16"/>
  <c r="L30" i="16" s="1"/>
  <c r="J51" i="16"/>
  <c r="J37" i="16"/>
  <c r="J39" i="16"/>
  <c r="J58" i="16"/>
  <c r="J28" i="16"/>
  <c r="J29" i="16"/>
  <c r="J19" i="16"/>
  <c r="J16" i="16"/>
  <c r="E60" i="12"/>
  <c r="C1" i="3"/>
  <c r="C1" i="12"/>
  <c r="A6" i="21"/>
  <c r="C60" i="12"/>
  <c r="C67" i="3" s="1"/>
  <c r="C69" i="3" s="1"/>
  <c r="C71" i="3" s="1"/>
  <c r="F30" i="12"/>
  <c r="F60" i="12" s="1"/>
  <c r="E81" i="3" s="1"/>
  <c r="E89" i="3" s="1"/>
  <c r="E91" i="3" s="1"/>
  <c r="J14" i="16"/>
  <c r="K13" i="16"/>
  <c r="L13" i="16" s="1"/>
  <c r="J13" i="16"/>
  <c r="I70" i="16"/>
  <c r="J15" i="16"/>
  <c r="J24" i="16" l="1"/>
  <c r="Q14" i="13"/>
  <c r="Q48" i="13" s="1"/>
  <c r="H30" i="12"/>
  <c r="H60" i="12" s="1"/>
  <c r="F81" i="3" s="1"/>
  <c r="C81" i="3"/>
  <c r="C89" i="3" s="1"/>
  <c r="C91" i="3" s="1"/>
  <c r="F9" i="5" s="1"/>
  <c r="H9" i="5" s="1"/>
  <c r="H14" i="5" s="1"/>
  <c r="E67" i="3"/>
  <c r="E69" i="3" s="1"/>
  <c r="E71" i="3" s="1"/>
  <c r="D73" i="3"/>
  <c r="F14" i="5" l="1"/>
  <c r="G60" i="12"/>
  <c r="F12" i="3" s="1"/>
  <c r="G12" i="3" s="1"/>
  <c r="F82" i="3" s="1"/>
  <c r="F89" i="3" s="1"/>
  <c r="F91" i="3" s="1"/>
  <c r="C19" i="5"/>
  <c r="G67" i="3" l="1"/>
  <c r="G69" i="3" s="1"/>
  <c r="F69" i="3" s="1"/>
  <c r="H19" i="5"/>
  <c r="C27" i="5"/>
  <c r="D75" i="3" l="1"/>
  <c r="G71" i="3"/>
  <c r="H27" i="5"/>
  <c r="H29" i="5" s="1"/>
  <c r="C29" i="5"/>
</calcChain>
</file>

<file path=xl/sharedStrings.xml><?xml version="1.0" encoding="utf-8"?>
<sst xmlns="http://schemas.openxmlformats.org/spreadsheetml/2006/main" count="966" uniqueCount="716">
  <si>
    <t>INSTRUCTIONS</t>
  </si>
  <si>
    <t>If you have more than one grant (HS, EHS, EHS/CCP), each grant requires its own appliction for the COLA.</t>
  </si>
  <si>
    <t>The form should be completed in the following order:</t>
  </si>
  <si>
    <t>1.</t>
  </si>
  <si>
    <t>Cover Page</t>
  </si>
  <si>
    <t xml:space="preserve">2. </t>
  </si>
  <si>
    <t>Personnel</t>
  </si>
  <si>
    <t xml:space="preserve">3. </t>
  </si>
  <si>
    <t>Fringes &amp; Non-Personnel</t>
  </si>
  <si>
    <t>4.</t>
  </si>
  <si>
    <t xml:space="preserve">Detailed Salaries </t>
  </si>
  <si>
    <t>5.</t>
  </si>
  <si>
    <t>SF424</t>
  </si>
  <si>
    <t>6.</t>
  </si>
  <si>
    <t>SF424A</t>
  </si>
  <si>
    <t>7.</t>
  </si>
  <si>
    <t>Other Sources of Funds (used to support the program but not claim as in-kind or match</t>
  </si>
  <si>
    <t>8.</t>
  </si>
  <si>
    <t xml:space="preserve">Certification of COLA </t>
  </si>
  <si>
    <t>9.</t>
  </si>
  <si>
    <t>Board of Directors Approval</t>
  </si>
  <si>
    <t>10.</t>
  </si>
  <si>
    <t>Parents Policy Committee Approval</t>
  </si>
  <si>
    <r>
      <rPr>
        <b/>
        <u/>
        <sz val="10"/>
        <rFont val="Calibri"/>
        <family val="2"/>
        <scheme val="minor"/>
      </rPr>
      <t>Cover Page</t>
    </r>
    <r>
      <rPr>
        <b/>
        <sz val="10"/>
        <rFont val="Calibri"/>
        <family val="2"/>
        <scheme val="minor"/>
      </rPr>
      <t>: Self-explanatory.  Provide your agency information and your funding information based on the letter of funding.</t>
    </r>
  </si>
  <si>
    <t>2.</t>
  </si>
  <si>
    <r>
      <rPr>
        <b/>
        <u/>
        <sz val="10"/>
        <rFont val="Calibri"/>
        <family val="2"/>
        <scheme val="minor"/>
      </rPr>
      <t>Personnel</t>
    </r>
    <r>
      <rPr>
        <b/>
        <sz val="10"/>
        <rFont val="Calibri"/>
        <family val="2"/>
        <scheme val="minor"/>
      </rPr>
      <t>:  Positions must be listed in appropriate functions.  Refer to the bottom of the tab (row 61-81) for clarifications.  Indicate the requested COLA amount for each line and also the amount of match funding.  (Tips - you may use the amount of the original grant application and multiple 1% to come up with the requested amount for COLA)</t>
    </r>
    <r>
      <rPr>
        <sz val="10"/>
        <rFont val="Calibri"/>
        <family val="2"/>
        <scheme val="minor"/>
      </rPr>
      <t xml:space="preserve">. </t>
    </r>
    <r>
      <rPr>
        <sz val="12"/>
        <color rgb="FFFF0000"/>
        <rFont val="Calibri"/>
        <family val="2"/>
        <scheme val="minor"/>
      </rPr>
      <t>Delegates Do Not Need To MAKE Updates to this Page</t>
    </r>
  </si>
  <si>
    <t>3.</t>
  </si>
  <si>
    <r>
      <rPr>
        <b/>
        <u/>
        <sz val="10"/>
        <rFont val="Calibri"/>
        <family val="2"/>
        <scheme val="minor"/>
      </rPr>
      <t>Fringes &amp; Non-Personnel</t>
    </r>
    <r>
      <rPr>
        <b/>
        <sz val="10"/>
        <rFont val="Calibri"/>
        <family val="2"/>
        <scheme val="minor"/>
      </rPr>
      <t xml:space="preserve">:  Indicate the requested COLA amount and match amount for each type of expenses. </t>
    </r>
  </si>
  <si>
    <t>Note:  If there are ERROR message in the bottom of the tab (row 73 - 75), you must review your number and make correction.</t>
  </si>
  <si>
    <t>Detailed Salaries -</t>
  </si>
  <si>
    <t xml:space="preserve">This worksheet is to show that all staff paid, in whole or in part, with this grant fund, will receive a permanent increase of a minimum of 1% on the portion of salary funded by this grant.  Agency must provide justification (in the Certification form) for any position with less than 1% increase.   </t>
  </si>
  <si>
    <t>There are 57 rows for salaries.  If you have more than 57 employees, please call to request for a form with more rows.</t>
  </si>
  <si>
    <t>The total of column H (Requested COLA amount) must equal the total of Personnel, cell C56)</t>
  </si>
  <si>
    <t>The first 3 rows of the list are example, please remove them before completing this page.</t>
  </si>
  <si>
    <t xml:space="preserve">Column 1 </t>
  </si>
  <si>
    <t>List name of all staff paid, in whole or in part, with this grant fund</t>
  </si>
  <si>
    <t>Column 2</t>
  </si>
  <si>
    <t>GABI Title (Personnel tab, colum B) - Select from pull down value (select the title that is the closest to function of the emplyoee)</t>
  </si>
  <si>
    <t>Column 3</t>
  </si>
  <si>
    <t>Column 4</t>
  </si>
  <si>
    <t>Enter the Title used for the employee at your agency</t>
  </si>
  <si>
    <t>Column 5</t>
  </si>
  <si>
    <t>Enter the current rate by hour or by pay period.  (Tips:  you may copy these information from your current approved budget)</t>
  </si>
  <si>
    <t>Column 6</t>
  </si>
  <si>
    <t>Provide the number of pay period or hour for the budget period</t>
  </si>
  <si>
    <t>Column 7</t>
  </si>
  <si>
    <t>Current Gross Salaries - This column is formulated.</t>
  </si>
  <si>
    <t>Column 8</t>
  </si>
  <si>
    <t>% of Time Spent on this Program - self-explanatory</t>
  </si>
  <si>
    <t>Column 9</t>
  </si>
  <si>
    <t>Requested COLA amount (default @ 1%).  This column is formulated but not locked.  This is the minimum increase the employee should get.  You may increase the amount but you must not decrease it.</t>
  </si>
  <si>
    <t>Column 10</t>
  </si>
  <si>
    <t>New Pay Rate with COLA (Annualized)</t>
  </si>
  <si>
    <t>Column 11</t>
  </si>
  <si>
    <t xml:space="preserve">% of Increase - This column is formulated to show the actual % of increase for each employee.  </t>
  </si>
  <si>
    <r>
      <rPr>
        <b/>
        <u/>
        <sz val="10"/>
        <rFont val="Calibri"/>
        <family val="2"/>
        <scheme val="minor"/>
      </rPr>
      <t>SF424</t>
    </r>
    <r>
      <rPr>
        <b/>
        <sz val="10"/>
        <rFont val="Calibri"/>
        <family val="2"/>
        <scheme val="minor"/>
      </rPr>
      <t xml:space="preserve"> - Information from all other tabs are populated into this form.  All you need to is obtain required signatures.  However, you must ensure that the amount listed on row 28 (Federal) and row 29 (Applicant) equal the amount shown on the funding letter.</t>
    </r>
  </si>
  <si>
    <r>
      <rPr>
        <b/>
        <u/>
        <sz val="10"/>
        <rFont val="Calibri"/>
        <family val="2"/>
        <scheme val="minor"/>
      </rPr>
      <t>SF424A</t>
    </r>
    <r>
      <rPr>
        <b/>
        <sz val="10"/>
        <rFont val="Calibri"/>
        <family val="2"/>
        <scheme val="minor"/>
      </rPr>
      <t xml:space="preserve"> - Information from all other tabs are populated into this form.   However, you must ensure that the amount listed on row 28 (Federal) and row 29 (Applicant) equal the amount shown on the funding letter.</t>
    </r>
  </si>
  <si>
    <r>
      <rPr>
        <b/>
        <u/>
        <sz val="10"/>
        <rFont val="Calibri"/>
        <family val="2"/>
        <scheme val="minor"/>
      </rPr>
      <t>Other Sources of Funds</t>
    </r>
    <r>
      <rPr>
        <b/>
        <sz val="10"/>
        <rFont val="Calibri"/>
        <family val="2"/>
        <scheme val="minor"/>
      </rPr>
      <t xml:space="preserve"> -  please list all other sources of funds that used to support this program but not being claimed as part of the required non-federal match.</t>
    </r>
  </si>
  <si>
    <r>
      <rPr>
        <b/>
        <u/>
        <sz val="10"/>
        <rFont val="Calibri"/>
        <family val="2"/>
        <scheme val="minor"/>
      </rPr>
      <t>Certification</t>
    </r>
    <r>
      <rPr>
        <b/>
        <sz val="10"/>
        <rFont val="Calibri"/>
        <family val="2"/>
        <scheme val="minor"/>
      </rPr>
      <t xml:space="preserve"> - self-explanatory.   This form must be signed by the Board of Director chair person.</t>
    </r>
  </si>
  <si>
    <t>CHICAGO DEPARTMENT OF FAMILY &amp; SUPPORT SERVICES</t>
  </si>
  <si>
    <t>COVER PAGE</t>
  </si>
  <si>
    <t>COLA APPLICATION BUDGET</t>
  </si>
  <si>
    <t>A.</t>
  </si>
  <si>
    <t>Delegate Name:</t>
  </si>
  <si>
    <t>DUNS Number:</t>
  </si>
  <si>
    <t>FEIN:</t>
  </si>
  <si>
    <t xml:space="preserve">ADDRESS:  </t>
  </si>
  <si>
    <t>City</t>
  </si>
  <si>
    <t>Zip Code:</t>
  </si>
  <si>
    <t>Contact Name:</t>
  </si>
  <si>
    <t>Email</t>
  </si>
  <si>
    <t>Contact Telephone #:</t>
  </si>
  <si>
    <t>Fax #</t>
  </si>
  <si>
    <t>B.</t>
  </si>
  <si>
    <t>HEAD START / EARLY HEAD START - CONTACT INFORMATION</t>
  </si>
  <si>
    <r>
      <t xml:space="preserve">TITLE OF THE PROGRAM </t>
    </r>
    <r>
      <rPr>
        <b/>
        <sz val="12"/>
        <color indexed="12"/>
        <rFont val="Calibri"/>
        <family val="2"/>
      </rPr>
      <t>(MARK X IN THE APPROPRIATE BOX)</t>
    </r>
  </si>
  <si>
    <t>Authorizing Offical/Board Chair Name</t>
  </si>
  <si>
    <t>Head Start</t>
  </si>
  <si>
    <t>CEO/Executive Director</t>
  </si>
  <si>
    <t>Early Head Start</t>
  </si>
  <si>
    <t>Chief Financial Officer</t>
  </si>
  <si>
    <t>Early Head Start/Child Care Partnership</t>
  </si>
  <si>
    <t>Policy Committee Chair</t>
  </si>
  <si>
    <t>Head Start Director</t>
  </si>
  <si>
    <t>BUDGET PERIOD:</t>
  </si>
  <si>
    <t>Early Head Start Director</t>
  </si>
  <si>
    <t>C.</t>
  </si>
  <si>
    <t>TYPE OF APPLICANT (Place an X in the appropriate box)</t>
  </si>
  <si>
    <t>NOT-FOR PROFIT</t>
  </si>
  <si>
    <t>MUNICIPAL</t>
  </si>
  <si>
    <t>PRIVATE UNIVERSITY</t>
  </si>
  <si>
    <t>OTHER: (Specify)</t>
  </si>
  <si>
    <t>D.</t>
  </si>
  <si>
    <t>IS THE APPLICANT DELINQUENT ON ANY FEDERAL DEBT? (Place an X in the appropriate box)</t>
  </si>
  <si>
    <t>YES, attach an explanation</t>
  </si>
  <si>
    <t>NO</t>
  </si>
  <si>
    <t>E.</t>
  </si>
  <si>
    <t>HEAD START OR EARLY HEAD START OR EARLY HEAD START/CCP FUND</t>
  </si>
  <si>
    <t>Enter the amount from funding letter</t>
  </si>
  <si>
    <t>F.</t>
  </si>
  <si>
    <t>REQUIRED MINIMUM NON-FEDERAL MATCH</t>
  </si>
  <si>
    <t>G.</t>
  </si>
  <si>
    <t>TOTAL PROJECT COST</t>
  </si>
  <si>
    <t>H.</t>
  </si>
  <si>
    <t>MAXIMUM ADMINISTRATIVE COST (10% OF TOTAL PROJECT COST)</t>
  </si>
  <si>
    <t>CHECK LIST:</t>
  </si>
  <si>
    <r>
      <t>CERTIFICATION OF COMPENSATION (</t>
    </r>
    <r>
      <rPr>
        <b/>
        <i/>
        <sz val="12"/>
        <color rgb="FFFF0000"/>
        <rFont val="Calibri"/>
        <family val="2"/>
      </rPr>
      <t>signed by BoD chairperson</t>
    </r>
    <r>
      <rPr>
        <b/>
        <sz val="12"/>
        <rFont val="Calibri"/>
        <family val="2"/>
      </rPr>
      <t>)</t>
    </r>
  </si>
  <si>
    <t>LINE ITEM BUDGET (includes PERSONNEL, FRINGES &amp; NON-PERSONNEL, SF424A, OTHER SOURCES OF FUNDS)</t>
  </si>
  <si>
    <r>
      <t>CERTIFICATION OF TAX FILING AND PAYMENT (</t>
    </r>
    <r>
      <rPr>
        <b/>
        <i/>
        <sz val="12"/>
        <color rgb="FFFF0000"/>
        <rFont val="Calibri"/>
        <family val="2"/>
      </rPr>
      <t>signed by BoD chairperson</t>
    </r>
    <r>
      <rPr>
        <b/>
        <sz val="12"/>
        <rFont val="Calibri"/>
        <family val="2"/>
      </rPr>
      <t>)</t>
    </r>
  </si>
  <si>
    <t>PROGRAM SCHEDULE</t>
  </si>
  <si>
    <t>BOARD OF DIRECTORS APPROVAL, MEETING MINUTES, AND CHAIR CERTIFICATION</t>
  </si>
  <si>
    <r>
      <t>SF424 (</t>
    </r>
    <r>
      <rPr>
        <b/>
        <i/>
        <sz val="12"/>
        <color rgb="FFFF0000"/>
        <rFont val="Calibri"/>
        <family val="2"/>
      </rPr>
      <t>signed by BoD &amp; PPC chairpersons</t>
    </r>
    <r>
      <rPr>
        <b/>
        <sz val="12"/>
        <rFont val="Calibri"/>
        <family val="2"/>
      </rPr>
      <t>)</t>
    </r>
  </si>
  <si>
    <t>PARENT POLICY COMMITTEE APPROVAL, MEETING MINUTES, AND CHAIR CERTIFICATION</t>
  </si>
  <si>
    <t>PROGRAM &amp; BUDGET NARRATIVES</t>
  </si>
  <si>
    <t xml:space="preserve">DUE DATE: </t>
  </si>
  <si>
    <t>SUBMIT ONE ORIGINAL + ONE COPY TO:</t>
  </si>
  <si>
    <t>GLENN LEZON</t>
  </si>
  <si>
    <t>DFSS/FINANCE DIVISION</t>
  </si>
  <si>
    <t>1615 W. CHICAGO, 3RD FLOOR EAST</t>
  </si>
  <si>
    <t>CHICAGO, IL 60622</t>
  </si>
  <si>
    <t xml:space="preserve"> TEL# 312/743-1053</t>
  </si>
  <si>
    <t>DFSSHS</t>
  </si>
  <si>
    <t>HEAD START JOB FUNCTIONS CROSSWALK</t>
  </si>
  <si>
    <t>HS Function in the budget</t>
  </si>
  <si>
    <t>TITLE</t>
  </si>
  <si>
    <t>JOB FUNCTIONS</t>
  </si>
  <si>
    <t>A.  Administrative Staff</t>
  </si>
  <si>
    <t>Chief Executive Officer</t>
  </si>
  <si>
    <t>This position is usually reserved for an administrator within a multi-unit system (president, superintendent, executive director, executive officer, hospital administrator)</t>
  </si>
  <si>
    <t>Director</t>
  </si>
  <si>
    <t>Supervisory position of an individual who is responsible for the operation of a major unit or program within a system (principal, federal programs coordinator, program director, program administrator, chief operating officer, vice president)</t>
  </si>
  <si>
    <t>Assistant Director</t>
  </si>
  <si>
    <t>This position reports to a program director and either assists the director in managing broad program operations or oversees an identifiable unit of the program (service area manager, division director, division manager, associate director, unit manager)</t>
  </si>
  <si>
    <t>Center Manager</t>
  </si>
  <si>
    <t>This position is responsible for the day-to-day operation of a relatively small unit or single site within a program; may include some supervision, maintenance of administrative records, enrollment and waiting lists; may be responsible for licensing and maintenance of a facility (program manager, site manager, site supervisor, center director, center supervisor)</t>
  </si>
  <si>
    <t>Chief Finance Officer</t>
  </si>
  <si>
    <t>This position has the responsibility of administering the finances of the organization; responsible for financial policies and fiscal matters which may include establishing and overseeing bookkeeping procedures, authorizing disbursement of funds, assuring adherence to fiscal policy, and maintaining adequate internal controls, etc. (fiscal manager, finance director, comptroller)</t>
  </si>
  <si>
    <t>Accountant</t>
  </si>
  <si>
    <t>This position provides support in preparing, analyzes and verifies financial documents, financial statements and tax returns; maintains journals, ledgers and other financial records; prepares reports; develops financial plans and forecasts; prepares and monitors budgets; performs in-house audits of financial records; interfaces with auditors</t>
  </si>
  <si>
    <t>Fiscal Clerk/Bookeeper</t>
  </si>
  <si>
    <t>Responsibility entails posting details of transactions; logs, writes, and/or distributes payroll checks; monitors and reconciles accounts payable and/or receivable; types and files purchase orders; checks time sheets; makes benefits payments (accounting clerk, purchasing clerk, accounts payable or accounts receivable clerk)</t>
  </si>
  <si>
    <t>Human Resources Director</t>
  </si>
  <si>
    <t>Chief personnel administrator of the organization; responsible for the overall personnel functions which may include employee recruitment and selection, EEO, personnel records, performance appraisal design and system maintenance, compensation planning, and benefits administration (personnel manager, personnel director, human resources director, human capital manager)</t>
  </si>
  <si>
    <t>Human Resources Assistant</t>
  </si>
  <si>
    <t>Responsible for maintaining personnel records of an organization’s employees; sends out announcements of job openings, issues application forms, and screens applications; may perform other clerical duties (personnel clerk, human resources clerk, personnel assistant)</t>
  </si>
  <si>
    <t>Director of Training</t>
  </si>
  <si>
    <t>Responsible for planning and managing training and professional development opportunities for staff and sometimes for clients as well; conducts needs assessments and compiles data related to training needs; identifies trainers, classes and other training resources; maintains records of training; may also provide training or orientation (professional development manager, career development coordinator, T/TA manager)</t>
  </si>
  <si>
    <t>Administrative Assistant</t>
  </si>
  <si>
    <t>Responsible for supporting the a administrator; duties may include gathering data, record keeping, completing reports, and working on special projects assigned by the administrator; possesses basic knowledge of computers and software</t>
  </si>
  <si>
    <t>Secretary</t>
  </si>
  <si>
    <t>Serves as a support for general office tasks such as; typing, filing, answering phones, directing calls, copying materials, handling correspondence and scheduling of activities and events.</t>
  </si>
  <si>
    <t>Clerk</t>
  </si>
  <si>
    <t>Pperforms such tasks as logging packages, distributes mail, answers phones, types, files, and copies; may handle basic intake functions </t>
  </si>
  <si>
    <t>Receptionist</t>
  </si>
  <si>
    <t>Greets visitors, and parents, answer phones, page staff and maintain visitor log</t>
  </si>
  <si>
    <t>B.  Education Staff</t>
  </si>
  <si>
    <t>Caretaker</t>
  </si>
  <si>
    <t>Has major responsibility for maintaining a classroom environment that is nurturing, consistent, stable, and supportive of establishing close relationships with the infants and toddlers in care and their parents. S/he develops appropriate plans, and individualized learning experiences for infants and toddlers in care. S/he supervises classroom volunteers; may also supervise and/or mentor teacher(s) (no assistant teachers). Participates in parent/teacher conferences and works to fully involve families in the program and, meets all Head Start record-keeping and recording requirements.</t>
  </si>
  <si>
    <t>Education Manager</t>
  </si>
  <si>
    <t>Responsibilities include supervision of the educational services; guides curriculum and program planning, development, and training; serves as resource for education specialists and/or teachers; analyzes data and completes reports related to provision of educational services; may supervise classroom and other education staff (director or supervisor of curriculum and instruction; kindergarten supervisor; preschool, day care, child development or children’s services manager; education coordinator, education director)</t>
  </si>
  <si>
    <t>Education Specialist</t>
  </si>
  <si>
    <t>Function as a resource and/or trainer for classroom staff, center managers, and volunteers; has specialized knowledge in services to a particular age or ability group (e.g., early childhood, infant, toddler, school age); does not generally have supervisory responsibility; observes and monitors classroom activities and children’s records; reviews and analyzes data on child outcomes</t>
  </si>
  <si>
    <t>Lead Teacher</t>
  </si>
  <si>
    <t>Has major responsibility for classroom operation including, planning, carrying out activities, maintaining the classroom environment, supervising children, parent/teacher conferences, and supervision of classroom volunteers; may also supervise and/or mentor teacher(s) and teacher assistant(s) at a site; assumes classroom responsibilities in addition to light supervisory, record keeping, and/or planning duties (head teacher, supervising teacher, grade coordinator, resource teacher, mentor teacher)</t>
  </si>
  <si>
    <t>Teacher I</t>
  </si>
  <si>
    <t>Possesses at least a job-related bachelor’s degree or a bachelor’s degree and a substantial amount of content-related coursework; has primary responsibility for classroom operation including planning, carrying out activities, maintaining the classroom environment, supervising children; conducts parent/teacher conferences; supervises classroom volunteers; may also supervise teacher assistant</t>
  </si>
  <si>
    <t>Teacher II</t>
  </si>
  <si>
    <t>Possesses a job-related associate’s degree; has primary responsibility for classroom operation including planning, carrying out activities, maintaining the classroom environment, supervising children; conducts parent/teacher conferences; supervises classroom volunteers; may also supervise teacher assistant</t>
  </si>
  <si>
    <t>Teacher III</t>
  </si>
  <si>
    <t>Does not possess formal job-related educational credentials; may have a Child Development Associate (CDA) or equivalent credential; has primary responsibility for classroom operation including planning, carrying out activities, maintaining the classroom environment, supervising children; conducts parent/teacher conferences; supervises classroom volunteers; may also supervise teacher assistant</t>
  </si>
  <si>
    <t>Teacher Assistant</t>
  </si>
  <si>
    <t>Assists teacher in conducting classroom activities, maintaining classroom environment, and supervising children; may also assist in planning and record keeping and other classroom related duties (teacher aide, classroom assistant, classroom aide, child services aide, day care worker, care giver, child care provider, classroom paraprofessional)</t>
  </si>
  <si>
    <t>Home Educator</t>
  </si>
  <si>
    <t>Has primary responsibility for planning, carrying out and keeping records of home-based education; provides educational activities for child and parent in the child’s home (home visitor, home-based teacher)</t>
  </si>
  <si>
    <t>C. Health Staff</t>
  </si>
  <si>
    <r>
      <t>Health/Nutrition Manager</t>
    </r>
    <r>
      <rPr>
        <sz val="12"/>
        <rFont val="Georgia"/>
        <family val="1"/>
      </rPr>
      <t xml:space="preserve"> </t>
    </r>
  </si>
  <si>
    <t>Manages overall health and/or nutrition/food service activities of the organization; includes supervision of staff in health roles, report writing and maintaining, monitoring, tracking, overseeing and assuring confidentiality of health records; may or may not perform nursing, dietician, or health care duties (supervisor or director of nursing, health services manager, health coordinator, health services director)</t>
  </si>
  <si>
    <t>Nurse</t>
  </si>
  <si>
    <t>Formally trained health caregiver (RN or LPN) who performs direct health services, such screening, examinations and immunizations; performs first aid; reviews child and family health data and develops individual health plans; confers with staff and parents about health-related issues; reviews emergency information; may administer medication; offers health education, training and counseling; maintains and tracks health records; may provide training in first aid and CPR (school nurse)</t>
  </si>
  <si>
    <t>Health Assistant</t>
  </si>
  <si>
    <t>Works under the supervision of health manager to ensure that health services are provided; may include client transportation, making appointments, record keeping and referrals (health services aide)</t>
  </si>
  <si>
    <t>Nutritionist</t>
  </si>
  <si>
    <t>Plans and analyzes menus; designs special diets; conducts nutrition assessments, reviews individual child and family nutrition data and develops individual nutrition plans; confers with staff and parents about nutrition-related issues; may provide nutrition education, training and counseling; may oversee food services operations, including food safety and sanitation checks; may develop, track and oversee food services budget; possesses formal credentials in nutrition/dietetics (dietician)</t>
  </si>
  <si>
    <t>Food Services Manager</t>
  </si>
  <si>
    <t>Responsible for the day-to-day operation of a food service operation; may include some supervision, maintenance of records, purchasing, and distribution of meals and snacks (cafeteria manager, kitchen supervisor)</t>
  </si>
  <si>
    <t>Cook</t>
  </si>
  <si>
    <t>Responsible for the preparation and service of meals, receiving and storing of food stuffs and supplies, and sanitation related to these activities; may be asked to keep general records and/or inventory; locates, follows, and/or adapts recipes</t>
  </si>
  <si>
    <t>Assistant Cook</t>
  </si>
  <si>
    <t>Assists cook in preparation, service, and cleanup activities; may perform other related kitchen duties</t>
  </si>
  <si>
    <r>
      <t>Mental Health Specialist</t>
    </r>
    <r>
      <rPr>
        <sz val="12"/>
        <rFont val="Verdana"/>
        <family val="2"/>
      </rPr>
      <t xml:space="preserve"> </t>
    </r>
  </si>
  <si>
    <t>Provides mental health services or interfaces with mental health professional/consultant; does not generally have supervisory responsibility; collaborates with community mental health agencies to serve clients; plans or implements mental health intervention; observes in classrooms, provides staff support in behavior management, and provides mental health education, training and consultation to staff and parents</t>
  </si>
  <si>
    <t>D. Social Services Staff</t>
  </si>
  <si>
    <r>
      <t>Family Services Manager</t>
    </r>
    <r>
      <rPr>
        <sz val="12"/>
        <rFont val="Verdana"/>
        <family val="2"/>
      </rPr>
      <t xml:space="preserve"> </t>
    </r>
  </si>
  <si>
    <t>Coordinates social service activities; contacts and makes referrals to community resources; supervises social workers or case managers; keeps records, writes reports, and maintains confidentiality of records; supports families in transitions in and out of programs and services; may be involved with clients in counseling and/or carrying a caseload (social service coordinator, social work supervisor, family services coordinator, family/community partnerships manager, director of social services)</t>
  </si>
  <si>
    <r>
      <t>Social Worker</t>
    </r>
    <r>
      <rPr>
        <sz val="12"/>
        <rFont val="Verdana"/>
        <family val="2"/>
      </rPr>
      <t xml:space="preserve"> </t>
    </r>
  </si>
  <si>
    <t>Formally trained and/or credentialed individual who serves as resource and/or trainer for family service staff, center managers, and volunteers; has specialized knowledge in social services; collaborates with community agencies; does not generally have supervisory responsibility; may monitor social services, client records and case notes, and provide direct social services through case management or counseling (case manager, case worker, counselor, family services specialist, family development worker)</t>
  </si>
  <si>
    <r>
      <t>Family Services Assistant</t>
    </r>
    <r>
      <rPr>
        <sz val="12"/>
        <rFont val="Verdana"/>
        <family val="2"/>
      </rPr>
      <t xml:space="preserve"> </t>
    </r>
  </si>
  <si>
    <t>Works under the supervision of a social worker or social services supervisor/manager; makes home visits and assists clients and families by providing resources and making referrals; assists or locates assistance in crisis; keeps and maintains confidentiality of records on individual cases; serves as a family advocate and liaison between family/client and community services; implements eligibility, recruitment, selection, enrollment and attendance services; may provide transportation, babysitting and other social services (social service aide/assistant, family advocate, family partner, family service worker, family worker, case aide)</t>
  </si>
  <si>
    <r>
      <t>Parent Involvement Specialist</t>
    </r>
    <r>
      <rPr>
        <sz val="12"/>
        <rFont val="Verdana"/>
        <family val="2"/>
      </rPr>
      <t xml:space="preserve"> </t>
    </r>
  </si>
  <si>
    <t>Serves as a resource and/or trainer for family service staff, center managers, parents and volunteers; has specialized knowledge in working with adults, adult education, recreation, etc.; collaborates with community agencies and adult education resources; does not generally have supervisory responsibilities; may monitor family records, parent training and other activities, work with parent groups, and provide parent training and support (adult educator, adult activities coordinator, volunteer coordinator, family literacy coordinator, parent trainer, PTA/PTO liaison)</t>
  </si>
  <si>
    <t>E. Disabilities Services Staff</t>
  </si>
  <si>
    <t>Disabilities Services Manager</t>
  </si>
  <si>
    <t>Responsible for implementation of the Americans with Disabilities Act, the Individuals with Disabilities Education Act, and other special education provisions; works with teachers, parents, local education agencies, and community agencies in planning and program development, obtaining professional diagnoses and assessments of disabled individuals, and developing Individual Education or Family Service Plans; maintains records and writes reports; may supervise some or all special education staff, therapists, etc. (disabilities specialist, disabilities services coordinator, director of special education, special education coordinator, special services manager)</t>
  </si>
  <si>
    <t>Speech Therapist</t>
  </si>
  <si>
    <t>Responsible for providing assessment, evaluation, and speech and language therapeutic intervention to clients; assists others to provide appropriate, individualized speech and language stimulation and intervention (speech pathologist)</t>
  </si>
  <si>
    <r>
      <t>Disabilities Assistant</t>
    </r>
    <r>
      <rPr>
        <sz val="12"/>
        <color indexed="63"/>
        <rFont val="Verdana"/>
        <family val="2"/>
      </rPr>
      <t xml:space="preserve"> </t>
    </r>
  </si>
  <si>
    <t>Assists disabled children or adults with therapy, self-help skills, transportation, etc.; accompanies clients to services (aide to the disabled children and adults)</t>
  </si>
  <si>
    <t>F. Service Personnel</t>
  </si>
  <si>
    <r>
      <t>Transportation Manager</t>
    </r>
    <r>
      <rPr>
        <sz val="12"/>
        <rFont val="Verdana"/>
        <family val="2"/>
      </rPr>
      <t xml:space="preserve"> </t>
    </r>
  </si>
  <si>
    <t>Responsible for compliance with federal, state and local transportation and vehicle safety regulations; coordinates and plans transportation for clients; develops transportation routing plans and strategies; oversees routine maintenance, annual inspections and storage of vehicles; supervises training of bus and other vehicle operators in compliance with transportation regulations and Commercial Driver’s License (CDL) requirements (director of pupil transportation, transportation supervisor, transportation director)</t>
  </si>
  <si>
    <t xml:space="preserve">Bus Driver </t>
  </si>
  <si>
    <t>Drives bus for the purpose of transporting children or adults to school, center, program related activities, etc.; ensures safety of passengers and pedestrians; transports equipment and supplies from site to site; maintains valid and current CDL; may be responsible for daily vehicle inspections and routine maintenance such as filling the gas tank, changing or having the oil changed, checking and filling tires with air, washing and cleaning vehicle, etc.</t>
  </si>
  <si>
    <t>Bus Monitor</t>
  </si>
  <si>
    <t>Rides bus with clients to ensure safety and assist in keeping order; may help children, disabled or elderly get on or off vehicle and remind them of which stop is theirs; may assist with vehicle maintenance and track client arrivals and departures; ensures that children are secured in appropriate restraints; may communicate with parents/caregivers about individual clients and/or program activities or ensure that written communiqués are transmitted to parents/care givers (bus aide)</t>
  </si>
  <si>
    <t>Custodian</t>
  </si>
  <si>
    <t>Responsible for cleaning, general care and upkeep of a building or area; may perform routine maintenance, maintain cleaning supplies, etc. (janitor, cleaner, housekeeper)</t>
  </si>
  <si>
    <t>Maintenance Staff</t>
  </si>
  <si>
    <t>Provides maintenance and related upkeep for facilities, vehicles, and/or equipment; maintains maintenance records (handyman, facilities associate/assistant)</t>
  </si>
  <si>
    <t>Agency Name:</t>
  </si>
  <si>
    <t xml:space="preserve">FY'17 REFUNDING GRANT APPLICATION LINE ITEM BUDGET </t>
  </si>
  <si>
    <t>PERSONNEL SECTION (Object Class 6a)</t>
  </si>
  <si>
    <t>Function #</t>
  </si>
  <si>
    <t>GABI TITLE</t>
  </si>
  <si>
    <t>HS/EHS Cost for Program Operation</t>
  </si>
  <si>
    <t>Non-Federal Share</t>
  </si>
  <si>
    <t>Number of Employees</t>
  </si>
  <si>
    <t>% ADMIN</t>
  </si>
  <si>
    <t>TOTAL ADMIN COST</t>
  </si>
  <si>
    <t xml:space="preserve">Child Health and Development Personnel </t>
  </si>
  <si>
    <t>Program Managers &amp; Content Area Experts</t>
  </si>
  <si>
    <t>Teachers/Infant-Toddler Teachers</t>
  </si>
  <si>
    <t>Family/Child Care Personnel</t>
  </si>
  <si>
    <t>Home Visitors</t>
  </si>
  <si>
    <t>Teacher Aides &amp; Other Educational Personnel</t>
  </si>
  <si>
    <t>Health/Mental Health Services Personnel</t>
  </si>
  <si>
    <t>Disabilities Services Personnel</t>
  </si>
  <si>
    <t>Nutrition Services Personnel</t>
  </si>
  <si>
    <t>Other Child Services Personnel (if more than one title in this category, each title must be listed individually)</t>
  </si>
  <si>
    <t>9a.</t>
  </si>
  <si>
    <t>9b.</t>
  </si>
  <si>
    <t>9c.</t>
  </si>
  <si>
    <t>9d.</t>
  </si>
  <si>
    <t>Family and Community Partnerships Personnel</t>
  </si>
  <si>
    <t>Program Managers &amp; Content Area Experts -Family Commuity Partner</t>
  </si>
  <si>
    <t>11.</t>
  </si>
  <si>
    <t>Other Family &amp; Community Partnerships Personnel  (if more than one title in this category, each title must be listed individually)</t>
  </si>
  <si>
    <t>11a.</t>
  </si>
  <si>
    <t>11b.</t>
  </si>
  <si>
    <t>11c.</t>
  </si>
  <si>
    <t>11d.</t>
  </si>
  <si>
    <t>11e.</t>
  </si>
  <si>
    <t>Program Design and Management Personnel</t>
  </si>
  <si>
    <t>12.</t>
  </si>
  <si>
    <t>Executive Director</t>
  </si>
  <si>
    <t>13.</t>
  </si>
  <si>
    <t>Head Start/Early Head Start Directors</t>
  </si>
  <si>
    <t>14.</t>
  </si>
  <si>
    <t>Other Managers (if more than one position in this category, each position must be listed individually by its title)</t>
  </si>
  <si>
    <t>14a.</t>
  </si>
  <si>
    <t>14b.</t>
  </si>
  <si>
    <t>14c.</t>
  </si>
  <si>
    <t>14d.</t>
  </si>
  <si>
    <t>14e.</t>
  </si>
  <si>
    <t>14f.</t>
  </si>
  <si>
    <t>15.</t>
  </si>
  <si>
    <t>Staff Development</t>
  </si>
  <si>
    <t>16.</t>
  </si>
  <si>
    <t>Clerical Personnel</t>
  </si>
  <si>
    <t>17.</t>
  </si>
  <si>
    <t>Fiscal Personnel</t>
  </si>
  <si>
    <t>18.</t>
  </si>
  <si>
    <t>Other Administrative Personnel (if more than one title in this category, each title must be listed individually)</t>
  </si>
  <si>
    <t>18a.</t>
  </si>
  <si>
    <t>18b.</t>
  </si>
  <si>
    <t>18c.</t>
  </si>
  <si>
    <t>18d.</t>
  </si>
  <si>
    <t>18e.</t>
  </si>
  <si>
    <t>18f.</t>
  </si>
  <si>
    <t>Other Personnel</t>
  </si>
  <si>
    <t>19.</t>
  </si>
  <si>
    <t>Maintenance Personnel</t>
  </si>
  <si>
    <t>20.</t>
  </si>
  <si>
    <t>Transportation Personnel</t>
  </si>
  <si>
    <t>21.</t>
  </si>
  <si>
    <t>Other Personnel  (if more than one title in this category, each title must be listed individually)</t>
  </si>
  <si>
    <t>21a.</t>
  </si>
  <si>
    <t>21b.</t>
  </si>
  <si>
    <t>21c.</t>
  </si>
  <si>
    <t>21d.</t>
  </si>
  <si>
    <t>21e.</t>
  </si>
  <si>
    <t>TOTAL PERSONNEL (6a)</t>
  </si>
  <si>
    <t>The above admin percentage of salary will be utilized to calculate the admin cost of fringe benefits</t>
  </si>
  <si>
    <t>a1.</t>
  </si>
  <si>
    <t>Include program managers, supervisors, and content experts in child development, health, mental health, nutrition, and disabilities services.  Include home-based and family care supervisors.</t>
  </si>
  <si>
    <t>a2.</t>
  </si>
  <si>
    <t>Self explanatory</t>
  </si>
  <si>
    <t>a3.</t>
  </si>
  <si>
    <t>Include family child care staff, if they are agency employees.  If providers are not agency employees, enter costs under Object Class 6f or h10</t>
  </si>
  <si>
    <t>a4.</t>
  </si>
  <si>
    <t>a5.</t>
  </si>
  <si>
    <t>a6.</t>
  </si>
  <si>
    <t>Include nurses, health aides, speech therapists, mental health staff and other health services personnel</t>
  </si>
  <si>
    <t xml:space="preserve">a7. </t>
  </si>
  <si>
    <t>a8.</t>
  </si>
  <si>
    <t>Include nutritionists, cooks, and other food services staff.</t>
  </si>
  <si>
    <t>a9.</t>
  </si>
  <si>
    <t xml:space="preserve">Include any personnel that provides direct services to children that cannot be reported in any other category (paraprofessional) </t>
  </si>
  <si>
    <t>a10.</t>
  </si>
  <si>
    <t>Include program managers, coordinators, supervisors, and content experts in parent involvement, social services, volunteer coordination, or other family and community partnership activities.</t>
  </si>
  <si>
    <t>a11.</t>
  </si>
  <si>
    <t>Include social workers, family service workers, social service aides, parent involvement aides, and other family and community partnerships staff.</t>
  </si>
  <si>
    <t>a12.</t>
  </si>
  <si>
    <t>Include Executive Directors, Chief Operating Officer... If any of their salaries are being charged to HS grant or Non-Federal Share</t>
  </si>
  <si>
    <t>a13.</t>
  </si>
  <si>
    <t>Include Head Start or Early Head Start Director</t>
  </si>
  <si>
    <t>a14.</t>
  </si>
  <si>
    <r>
      <t xml:space="preserve">List all other managers </t>
    </r>
    <r>
      <rPr>
        <b/>
        <sz val="12"/>
        <color indexed="10"/>
        <rFont val="Calibri"/>
        <family val="2"/>
        <scheme val="minor"/>
      </rPr>
      <t>INDIVIDUALLY</t>
    </r>
    <r>
      <rPr>
        <sz val="12"/>
        <rFont val="Calibri"/>
        <family val="2"/>
        <scheme val="minor"/>
      </rPr>
      <t xml:space="preserve"> including Site Directors.  </t>
    </r>
  </si>
  <si>
    <t>a15.</t>
  </si>
  <si>
    <t>Include staff responsible for coordinating staff development and training</t>
  </si>
  <si>
    <t>a16.</t>
  </si>
  <si>
    <t>a17.</t>
  </si>
  <si>
    <t>a18.</t>
  </si>
  <si>
    <t>Include any personnel that provides administrative services that cannot be reported in category a12, a13, a14, a15, a16,  or a17 (HR personnel…)</t>
  </si>
  <si>
    <t>a19.</t>
  </si>
  <si>
    <t>a20.</t>
  </si>
  <si>
    <t>a21.</t>
  </si>
  <si>
    <t xml:space="preserve">Include any personnel that cannot be reported in any other category. </t>
  </si>
  <si>
    <t xml:space="preserve">FY'17 GRANT APPLICATION LINE ITEM BUDGET </t>
  </si>
  <si>
    <t>FRINGES &amp; NON-PERSONNEL</t>
  </si>
  <si>
    <t>DESCRIPTION</t>
  </si>
  <si>
    <t>TOTAL COST</t>
  </si>
  <si>
    <t>b.</t>
  </si>
  <si>
    <t>FRINGE BENEFITS (Object Class 6b)</t>
  </si>
  <si>
    <t>Social Security, Medicare, State Unemployment, Worker's Compensation</t>
  </si>
  <si>
    <t>The fringe admin rate is equal to the salary admin rate.</t>
  </si>
  <si>
    <t>Health/Dental/Life Insurance</t>
  </si>
  <si>
    <t>Pension/Retirement/Tax Deferred Contribution</t>
  </si>
  <si>
    <r>
      <t>Other Fringes</t>
    </r>
    <r>
      <rPr>
        <sz val="12"/>
        <color indexed="10"/>
        <rFont val="Calibri"/>
        <family val="2"/>
      </rPr>
      <t xml:space="preserve"> (Please describe)</t>
    </r>
  </si>
  <si>
    <t>TOTAL FRINGE BENEFITS (6b)</t>
  </si>
  <si>
    <t>c.</t>
  </si>
  <si>
    <t xml:space="preserve">TRAVEL (Object Class 6c) - For Staff Out-of-Town Travel only </t>
  </si>
  <si>
    <t xml:space="preserve">Staff Out-of-Town Travel </t>
  </si>
  <si>
    <t>TOTAL TRAVEL (6c)</t>
  </si>
  <si>
    <t>d.</t>
  </si>
  <si>
    <t>EQUIPMENT (Object Class 6d) Unit cost must be at least $5,000 and useful life must be at least one year)</t>
  </si>
  <si>
    <t>Office Equipment</t>
  </si>
  <si>
    <t>Classroom/Outdoor/Home-based/Family Child Care Home</t>
  </si>
  <si>
    <t>Vehicle Purchase</t>
  </si>
  <si>
    <t>Other Equipment</t>
  </si>
  <si>
    <t>TOTAL EQUIPMENT (6d)</t>
  </si>
  <si>
    <t>e.</t>
  </si>
  <si>
    <t>SUPPLIES (Object Class 6e)</t>
  </si>
  <si>
    <t>Office Supplies</t>
  </si>
  <si>
    <t>Child &amp; Family Services Supplies</t>
  </si>
  <si>
    <t>Food Services Supplies</t>
  </si>
  <si>
    <r>
      <t xml:space="preserve">Other Supplies </t>
    </r>
    <r>
      <rPr>
        <sz val="12"/>
        <color indexed="10"/>
        <rFont val="Calibri"/>
        <family val="2"/>
      </rPr>
      <t>(Please describe)</t>
    </r>
  </si>
  <si>
    <t>TOTAL SUPPLIES (6e)</t>
  </si>
  <si>
    <t>f.</t>
  </si>
  <si>
    <t xml:space="preserve">CONTRACTUAL (Object Class 6f) </t>
  </si>
  <si>
    <t>Publication/Advertising/Printing</t>
  </si>
  <si>
    <r>
      <t xml:space="preserve">Administrative Services </t>
    </r>
    <r>
      <rPr>
        <sz val="12"/>
        <color indexed="10"/>
        <rFont val="Calibri"/>
        <family val="2"/>
      </rPr>
      <t>(e.g. Legal, Accounting)</t>
    </r>
  </si>
  <si>
    <t>Health/Disabilities Services</t>
  </si>
  <si>
    <t>Food Services</t>
  </si>
  <si>
    <t>Child Transportation services</t>
  </si>
  <si>
    <t>Training &amp; Technical Assistance</t>
  </si>
  <si>
    <t>Family Child Care</t>
  </si>
  <si>
    <t>Delegate Agency</t>
  </si>
  <si>
    <t>Private Providers/Community Partners/Other Contracts</t>
  </si>
  <si>
    <t>TOTAL CONTRACTUAL (6f)</t>
  </si>
  <si>
    <t>g.</t>
  </si>
  <si>
    <t>CONSTRUCTION (Object Class 6g)</t>
  </si>
  <si>
    <t>New Construction</t>
  </si>
  <si>
    <t>Major Renovation</t>
  </si>
  <si>
    <t>Acquisition of Buildings/Modular Units</t>
  </si>
  <si>
    <t>TOTAL CONSTRUCTION (6g)</t>
  </si>
  <si>
    <t>h.</t>
  </si>
  <si>
    <t>OTHER (Object Class 6h)</t>
  </si>
  <si>
    <t>Depreciation</t>
  </si>
  <si>
    <r>
      <t>Rent</t>
    </r>
    <r>
      <rPr>
        <sz val="12"/>
        <color indexed="10"/>
        <rFont val="Calibri"/>
        <family val="2"/>
      </rPr>
      <t xml:space="preserve"> (only if paid to third party)</t>
    </r>
  </si>
  <si>
    <t>Mortgage</t>
  </si>
  <si>
    <t>Utilities, Telephone</t>
  </si>
  <si>
    <t>Building and Child Liability Insurance</t>
  </si>
  <si>
    <t>Building Maintenance/Repair and Other Occupancy</t>
  </si>
  <si>
    <t>Incidental Alterations/Renovations</t>
  </si>
  <si>
    <r>
      <t xml:space="preserve">Local Travel </t>
    </r>
    <r>
      <rPr>
        <sz val="12"/>
        <color indexed="10"/>
        <rFont val="Calibri"/>
        <family val="2"/>
      </rPr>
      <t>(for staff only)</t>
    </r>
  </si>
  <si>
    <t>Nutrition Services</t>
  </si>
  <si>
    <t>Child Services Consultant</t>
  </si>
  <si>
    <t>Volunteers</t>
  </si>
  <si>
    <r>
      <t>Substitutes</t>
    </r>
    <r>
      <rPr>
        <sz val="12"/>
        <color indexed="10"/>
        <rFont val="Calibri"/>
        <family val="2"/>
      </rPr>
      <t xml:space="preserve"> (if not paid benefits)</t>
    </r>
  </si>
  <si>
    <t>Parent Involvement Activities</t>
  </si>
  <si>
    <t>Accounting, Payroll, Auditing and Legal Services (*)</t>
  </si>
  <si>
    <t>Training or Staff Development</t>
  </si>
  <si>
    <r>
      <t xml:space="preserve">Other </t>
    </r>
    <r>
      <rPr>
        <sz val="12"/>
        <color indexed="10"/>
        <rFont val="Calibri"/>
        <family val="2"/>
      </rPr>
      <t>(specify below)</t>
    </r>
  </si>
  <si>
    <t>Field Trip/Children Activities</t>
  </si>
  <si>
    <t>Bus Rental</t>
  </si>
  <si>
    <t>License Fees</t>
  </si>
  <si>
    <t>Accreditation Fees</t>
  </si>
  <si>
    <t>Pre-employment Back Ground Check &amp; Medical Test, Immunization</t>
  </si>
  <si>
    <t>TOTAL OTHER (6h)</t>
  </si>
  <si>
    <t>i.</t>
  </si>
  <si>
    <t>TOTAL DIRECT CHARGES</t>
  </si>
  <si>
    <t>j.</t>
  </si>
  <si>
    <r>
      <t xml:space="preserve">INDIRECT COSTS </t>
    </r>
    <r>
      <rPr>
        <b/>
        <sz val="12"/>
        <color indexed="62"/>
        <rFont val="Calibri"/>
        <family val="2"/>
      </rPr>
      <t>(Must be pre-approved by DFSS Finance Manager)</t>
    </r>
  </si>
  <si>
    <t>k.</t>
  </si>
  <si>
    <t>TOTALS - ALL BUDGET CATEGORIES</t>
  </si>
  <si>
    <t>ALLOCATION</t>
  </si>
  <si>
    <t>VARIANCES FROM ALLOCATION</t>
  </si>
  <si>
    <t>IF ANY ERROR MESSAGE APPEARS IN THESE BOXES, YOUR BUDGET WILL BE REJECTED</t>
  </si>
  <si>
    <t>BUDGET SUMMARY</t>
  </si>
  <si>
    <t>HS/EHS</t>
  </si>
  <si>
    <t>NON-FEDERAL</t>
  </si>
  <si>
    <t>TOTAL ADMIN</t>
  </si>
  <si>
    <t>PERSONNEL</t>
  </si>
  <si>
    <t>FRINGES</t>
  </si>
  <si>
    <t>TRAVEL</t>
  </si>
  <si>
    <t>EQUIPMENT</t>
  </si>
  <si>
    <t>SUPPLIES</t>
  </si>
  <si>
    <t>CONTRACTUAL</t>
  </si>
  <si>
    <t>CONSTRUCTION</t>
  </si>
  <si>
    <t>OTHER</t>
  </si>
  <si>
    <t>SUB-TOTAL DIRECT COSTS</t>
  </si>
  <si>
    <t>INDIRECT COSTS</t>
  </si>
  <si>
    <t>TOTAL COSTS</t>
  </si>
  <si>
    <t>(*) DFSS, the grantee, requires its HS/EHS agencies to have the audit regardless of the funded amount.  However, agencies that receive less than $750,000 in Federal funds cannot charge audit costs to federal funds and/or in-kind.</t>
  </si>
  <si>
    <t>CHICAGO DEPARTMENT OF FAMILY AND SUPPORT SERVICES</t>
  </si>
  <si>
    <t>SALARIES INCREASE - SUPPORTING DOCUMENTATION</t>
  </si>
  <si>
    <t>APPLICANT NAME:</t>
  </si>
  <si>
    <t xml:space="preserve"> </t>
  </si>
  <si>
    <t>TITLE OF THE PROGRAM (CHECK ONE ONLY:</t>
  </si>
  <si>
    <t>HEAD START</t>
  </si>
  <si>
    <t>EARLY HEAD START</t>
  </si>
  <si>
    <t>EARLY HEAD START/CHILD CARE PARTNERSHIP</t>
  </si>
  <si>
    <t>Column1</t>
  </si>
  <si>
    <t>Column2</t>
  </si>
  <si>
    <t>Column4</t>
  </si>
  <si>
    <t>Column5</t>
  </si>
  <si>
    <t>Column6</t>
  </si>
  <si>
    <t>Column8</t>
  </si>
  <si>
    <t>EMPLOYEE NAME</t>
  </si>
  <si>
    <t>GABI Title (Personnel tab, colum B) - Select from pull down value</t>
  </si>
  <si>
    <t>GABI function (Personnel, column A)</t>
  </si>
  <si>
    <t>Title @ the Agency</t>
  </si>
  <si>
    <t>Current Rate for Pay Period or Per Hour</t>
  </si>
  <si>
    <t>Number of Pay Period or Hour</t>
  </si>
  <si>
    <t>Current Gross Salaries (Annualized)</t>
  </si>
  <si>
    <t>% of Time Spent on this Program</t>
  </si>
  <si>
    <t>Requested COLA amount (default @ 1%)</t>
  </si>
  <si>
    <t>New Pay Rate (Annualized)</t>
  </si>
  <si>
    <t>% of increase (*)</t>
  </si>
  <si>
    <t>J. Smith</t>
  </si>
  <si>
    <t>Teacher</t>
  </si>
  <si>
    <t>example, please remove.</t>
  </si>
  <si>
    <t>Ally Jones</t>
  </si>
  <si>
    <t>Fiscal Clerk</t>
  </si>
  <si>
    <t>Sub-Total Salaries (must equal cell C60 of "Personnel" tab)</t>
  </si>
  <si>
    <t>(*) Any position with less than 1% on the portion of the salaries funded by this grant, provide explanation on the "Certification" form.</t>
  </si>
  <si>
    <t>FOR DATA REFRESH ONLY</t>
  </si>
  <si>
    <t>Row Labels</t>
  </si>
  <si>
    <t>Sum of Requested COLA amount (default @ 1%)</t>
  </si>
  <si>
    <t>2 Total</t>
  </si>
  <si>
    <t>16 Total</t>
  </si>
  <si>
    <t>#N/A</t>
  </si>
  <si>
    <t>(blank)</t>
  </si>
  <si>
    <t>#N/A Total</t>
  </si>
  <si>
    <t>Grand Total</t>
  </si>
  <si>
    <t>Values</t>
  </si>
  <si>
    <t>Count of GABI Title (Personnel tab, colum B) - Select from pull down value</t>
  </si>
  <si>
    <t>APPLICATION FOR FEDERAL ASSISTANCE</t>
  </si>
  <si>
    <t xml:space="preserve">Applicant Identifier: </t>
  </si>
  <si>
    <t xml:space="preserve">Federal Identifier: </t>
  </si>
  <si>
    <t xml:space="preserve"> TYPE OF SUBMISSION</t>
  </si>
  <si>
    <t>DATE RECEIVED BY FEDERAL AGENCY:</t>
  </si>
  <si>
    <t>Application</t>
  </si>
  <si>
    <t>ORGANIZATIONAL UNIT:</t>
  </si>
  <si>
    <t>Construction</t>
  </si>
  <si>
    <t>X</t>
  </si>
  <si>
    <t>Non-Construction</t>
  </si>
  <si>
    <t>APPLICANT INFORMATION</t>
  </si>
  <si>
    <t>Legal Name:</t>
  </si>
  <si>
    <t>TYPE OF APPLICATION:  (Check one)</t>
  </si>
  <si>
    <t>New</t>
  </si>
  <si>
    <t>TITLE (Choose one)</t>
  </si>
  <si>
    <t>Organizational DUNS:</t>
  </si>
  <si>
    <t>Continuation</t>
  </si>
  <si>
    <t>Revision</t>
  </si>
  <si>
    <t>Address</t>
  </si>
  <si>
    <t>EARLY HEAD START/CCP</t>
  </si>
  <si>
    <t>Street:</t>
  </si>
  <si>
    <t>CATALOG OF FEDERAL DOMESTIC ASSISTANCE NUMBER:  93.600</t>
  </si>
  <si>
    <t>City:</t>
  </si>
  <si>
    <t>County:</t>
  </si>
  <si>
    <t>COOK</t>
  </si>
  <si>
    <r>
      <t xml:space="preserve">TYPE OF APPLICATION: </t>
    </r>
    <r>
      <rPr>
        <sz val="10"/>
        <rFont val="Calibri"/>
        <family val="2"/>
      </rPr>
      <t xml:space="preserve"> (Check one)</t>
    </r>
  </si>
  <si>
    <t xml:space="preserve">State: </t>
  </si>
  <si>
    <t xml:space="preserve">  IL</t>
  </si>
  <si>
    <t>If Revision, check one</t>
  </si>
  <si>
    <t>Country:</t>
  </si>
  <si>
    <t xml:space="preserve"> U.S.A.</t>
  </si>
  <si>
    <t>Increase Award</t>
  </si>
  <si>
    <t>EMPLOYER IDENTIFICATION NUMBER (EIN)</t>
  </si>
  <si>
    <t>Decrease Award</t>
  </si>
  <si>
    <t xml:space="preserve">AREAS AFFECTED BY PROJECT:   </t>
  </si>
  <si>
    <t>City of Chicago</t>
  </si>
  <si>
    <r>
      <t>TYPE OF APPLICANT</t>
    </r>
    <r>
      <rPr>
        <sz val="10"/>
        <color rgb="FFFF0000"/>
        <rFont val="Calibri"/>
        <family val="2"/>
      </rPr>
      <t>: (Choose one)</t>
    </r>
  </si>
  <si>
    <t>NAME OF FEDERAL AGENCY:</t>
  </si>
  <si>
    <t>Not for Profit</t>
  </si>
  <si>
    <t>US DEPARTMENT OF HEALTH &amp; HUMAN SERVICES, ACF</t>
  </si>
  <si>
    <t>Municipal</t>
  </si>
  <si>
    <t>DESCRIPTIVE TITLE OF APPLICANT'S PROJECT:</t>
  </si>
  <si>
    <t>Private University</t>
  </si>
  <si>
    <t xml:space="preserve">APPLICATION TO PROVIDE CONTINUING COMPREHENSIVE DEVELOPMENTAL </t>
  </si>
  <si>
    <t>Other</t>
  </si>
  <si>
    <t>SERVICES TO CHILDREN OF INCOME ELIGIBLE FAMILIES (Choose one)</t>
  </si>
  <si>
    <t>PROPOSED PROJECT:</t>
  </si>
  <si>
    <t xml:space="preserve">0-3 YEARS OF AGE </t>
  </si>
  <si>
    <t>Start Date:</t>
  </si>
  <si>
    <t>Ending Date:</t>
  </si>
  <si>
    <t xml:space="preserve">3-5 YEARS OF AGE </t>
  </si>
  <si>
    <t>ESTIMATED FUNDING</t>
  </si>
  <si>
    <t>IS APPLICATION SUBJECT TO REVIEW BY STATE EXECUTIVE ORDER 12372 PROCESS?  NO</t>
  </si>
  <si>
    <t>a. Federal</t>
  </si>
  <si>
    <t>b. Applicant (Non-Federal share)</t>
  </si>
  <si>
    <t>c. State</t>
  </si>
  <si>
    <t>d. Local</t>
  </si>
  <si>
    <t>e. Other</t>
  </si>
  <si>
    <t>IS THE APPLICANT DELIQUENT ON ANY FEDERAL DEBT?</t>
  </si>
  <si>
    <t>f. Program Income:</t>
  </si>
  <si>
    <t>g.Total</t>
  </si>
  <si>
    <t xml:space="preserve">TO THE BEST OF MY KNOWLEDGE AND BELIEF, ALL DATA IN THIS APPLICATION ARE TRUE AND CORRECT.  THE DOCUMENT </t>
  </si>
  <si>
    <t xml:space="preserve">HAS BEEN DULY AUTHORIZED BY THE GOVERNING BODY OF THE APPLICANT AND THE APPLICANT WILL COMPLY WITH THE </t>
  </si>
  <si>
    <t>THE ATTACHED ASSURANCES IF THE ASSISTANCE IS AWARDED.</t>
  </si>
  <si>
    <t>BOARD OF DIRECTORS  - CHAIR PERSON</t>
  </si>
  <si>
    <t>PARENT POLICY COMMITTEE - CHAIR PERSON</t>
  </si>
  <si>
    <t>Prefix</t>
  </si>
  <si>
    <t>First Name</t>
  </si>
  <si>
    <t>Last Name</t>
  </si>
  <si>
    <t>Date</t>
  </si>
  <si>
    <t>Title</t>
  </si>
  <si>
    <t>Signature</t>
  </si>
  <si>
    <t>SF424 Form</t>
  </si>
  <si>
    <t>DELEGATE AGENCY NAME:</t>
  </si>
  <si>
    <t>GRANT PERIOD:</t>
  </si>
  <si>
    <t>START DATE:</t>
  </si>
  <si>
    <t>ENDING DATE:</t>
  </si>
  <si>
    <t>SECTION A - BUDGET SUMMARY</t>
  </si>
  <si>
    <t>Grant Program Function or Activity</t>
  </si>
  <si>
    <t>Federal Catalog #</t>
  </si>
  <si>
    <t>Estimated Un-obligated Funds</t>
  </si>
  <si>
    <t>New or Revised Budget</t>
  </si>
  <si>
    <t>Federal</t>
  </si>
  <si>
    <t>Non-Federal</t>
  </si>
  <si>
    <t>Total</t>
  </si>
  <si>
    <t>(a)</t>
  </si>
  <si>
    <t>(b)</t>
  </si>
  <si>
    <t>(c)</t>
  </si>
  <si>
    <t>(d)</t>
  </si>
  <si>
    <t>(e)</t>
  </si>
  <si>
    <t>(f)</t>
  </si>
  <si>
    <t>(g)</t>
  </si>
  <si>
    <t>93.600</t>
  </si>
  <si>
    <t>Totals</t>
  </si>
  <si>
    <t>SECTION B - BUDGET CATEGORIES</t>
  </si>
  <si>
    <t>GRANT PROGRAM, FUNCTION OR ACTIVITY</t>
  </si>
  <si>
    <t>6. Object Class Categories</t>
  </si>
  <si>
    <t>Program Operation</t>
  </si>
  <si>
    <t xml:space="preserve">A. </t>
  </si>
  <si>
    <t xml:space="preserve">B. </t>
  </si>
  <si>
    <t>Fringe benefits</t>
  </si>
  <si>
    <t xml:space="preserve">C. </t>
  </si>
  <si>
    <t>Out-of-Town Travel</t>
  </si>
  <si>
    <t xml:space="preserve">D. </t>
  </si>
  <si>
    <t>Equipment</t>
  </si>
  <si>
    <t xml:space="preserve">E. </t>
  </si>
  <si>
    <t>Supplies</t>
  </si>
  <si>
    <t xml:space="preserve">F. </t>
  </si>
  <si>
    <t>Contractual</t>
  </si>
  <si>
    <t xml:space="preserve">G. </t>
  </si>
  <si>
    <t xml:space="preserve">H. </t>
  </si>
  <si>
    <t xml:space="preserve">I. </t>
  </si>
  <si>
    <t>Total Direct Charges</t>
  </si>
  <si>
    <t>J.</t>
  </si>
  <si>
    <t xml:space="preserve"> Indirect Charges</t>
  </si>
  <si>
    <t xml:space="preserve">K. </t>
  </si>
  <si>
    <t>Program Income</t>
  </si>
  <si>
    <t>SF424A form</t>
  </si>
  <si>
    <t xml:space="preserve">FY'17 COLA APPLICATION LINE ITEM BUDGET </t>
  </si>
  <si>
    <r>
      <rPr>
        <b/>
        <sz val="20"/>
        <rFont val="Calibri"/>
        <family val="2"/>
      </rPr>
      <t>OTHER SOURCES OF FUNDS USED TO SUPPORT THIS PROGRAM</t>
    </r>
    <r>
      <rPr>
        <b/>
        <sz val="20"/>
        <color indexed="10"/>
        <rFont val="Calibri"/>
        <family val="2"/>
      </rPr>
      <t xml:space="preserve"> BUT NOT CLAIMED AS IN-KIND</t>
    </r>
  </si>
  <si>
    <t>APPLICANT NAME</t>
  </si>
  <si>
    <t>PROGRAM TITLE (CHECK ONE ONLY)</t>
  </si>
  <si>
    <t>AMOUNT</t>
  </si>
  <si>
    <t>FEDERAL FUNDING</t>
  </si>
  <si>
    <t>CHILD CARE DEVELOPMENT BLOCK GRANT (CCDBG)</t>
  </si>
  <si>
    <t>2</t>
  </si>
  <si>
    <t>CHILD &amp; ADULT FOOD PROGRAM (CACFP)</t>
  </si>
  <si>
    <t>3</t>
  </si>
  <si>
    <r>
      <t xml:space="preserve">OTHER FEDERAL FUNDING </t>
    </r>
    <r>
      <rPr>
        <sz val="12"/>
        <color rgb="FFFF0000"/>
        <rFont val="Calibri"/>
        <family val="2"/>
      </rPr>
      <t>(PLEASE SPECIFIED)</t>
    </r>
  </si>
  <si>
    <t>STATE FUNDING</t>
  </si>
  <si>
    <t>STATE PRE-K (NOT CLAIM AS IN-KIND)</t>
  </si>
  <si>
    <t>DO NOT ENTER THIS CELL IF THIS APPLICATION IS FOR EHS OR EHS/CCP PROGRAM</t>
  </si>
  <si>
    <t>STATE PREVENTION-INITIATIVE (NOT CLAIM AS IN-KIND)</t>
  </si>
  <si>
    <t>DO NOT ENTER THIS CELL IF THIS APPLICATION IS FOR HS PROGRAM</t>
  </si>
  <si>
    <t>STATE CHILD CARE ASSISTANCE PROGRAM (CCAP) - DIRECT OR PASSTHROUGH</t>
  </si>
  <si>
    <t>LOCAL GOVERNMENT FUNDING</t>
  </si>
  <si>
    <t>SCHOOL DISTRICT FUNDING (NOT CLAIMED AS IN-KIND)</t>
  </si>
  <si>
    <r>
      <t xml:space="preserve">OTHER LOCAL GOVERNMENT FUNDING NOT CLAIMED AS IN-KIND - </t>
    </r>
    <r>
      <rPr>
        <sz val="12"/>
        <color rgb="FFFF0000"/>
        <rFont val="Calibri"/>
        <family val="2"/>
      </rPr>
      <t>PLEASE SPECIFY BELOW</t>
    </r>
  </si>
  <si>
    <t>OTHER FUNDING</t>
  </si>
  <si>
    <t>Tribal Government Funding</t>
  </si>
  <si>
    <t>Fundraising Activities</t>
  </si>
  <si>
    <r>
      <t xml:space="preserve">Other </t>
    </r>
    <r>
      <rPr>
        <sz val="12"/>
        <color indexed="10"/>
        <rFont val="Calibri"/>
        <family val="2"/>
      </rPr>
      <t>(Parents co-payment for Child Care services)</t>
    </r>
  </si>
  <si>
    <t>TOTAL OTHER SOURCES OF FUNDS</t>
  </si>
  <si>
    <t>COMMUNITY WHALING CENTER</t>
  </si>
  <si>
    <t>FY'17 REFUNDING APPLICATION DETAILED BUDGET</t>
  </si>
  <si>
    <t>12/1/16 - 11/30/17</t>
  </si>
  <si>
    <t>GRANT # 05CH8460</t>
  </si>
  <si>
    <t>GABI Function</t>
  </si>
  <si>
    <t>Pay Per Period or Hour</t>
  </si>
  <si>
    <t># of Pay Periods or Hours</t>
  </si>
  <si>
    <t>Gross Amount</t>
  </si>
  <si>
    <t>TOTAL HS &amp; EHS</t>
  </si>
  <si>
    <t>Non-Federal Match</t>
  </si>
  <si>
    <t>% charged to this project</t>
  </si>
  <si>
    <t>% charged</t>
  </si>
  <si>
    <t>Home Visitor</t>
  </si>
  <si>
    <t>SUB-TOTAL SALARIES</t>
  </si>
  <si>
    <t>b. FRINGE BENEFITS</t>
  </si>
  <si>
    <t>Federal - Program Operation</t>
  </si>
  <si>
    <t>Federal - T/TA</t>
  </si>
  <si>
    <t>HS</t>
  </si>
  <si>
    <t>EHS</t>
  </si>
  <si>
    <t>TOTAL</t>
  </si>
  <si>
    <t>b1</t>
  </si>
  <si>
    <t>b2</t>
  </si>
  <si>
    <t>b3</t>
  </si>
  <si>
    <t>b4</t>
  </si>
  <si>
    <r>
      <t>Others:</t>
    </r>
    <r>
      <rPr>
        <sz val="12"/>
        <color indexed="10"/>
        <rFont val="Calibri"/>
        <family val="2"/>
      </rPr>
      <t xml:space="preserve">  (Please describe) Tuition Reimbursement/Pay Out Unused Vacation</t>
    </r>
  </si>
  <si>
    <t>SUB-TOTAL FRINGES</t>
  </si>
  <si>
    <t>C</t>
  </si>
  <si>
    <r>
      <t xml:space="preserve">STAFF TRAVEL (OUT-OF-TOWN) - </t>
    </r>
    <r>
      <rPr>
        <b/>
        <sz val="12"/>
        <color rgb="FFFF0000"/>
        <rFont val="Calibri"/>
        <family val="2"/>
        <scheme val="minor"/>
      </rPr>
      <t>DO NOT INCLUDE PARENTS OUT-OF-TOWN</t>
    </r>
  </si>
  <si>
    <t>Airfare</t>
  </si>
  <si>
    <t>Lodging</t>
  </si>
  <si>
    <t>Per Diem</t>
  </si>
  <si>
    <t>SUB-TOTAL STAFF TRAVEL</t>
  </si>
  <si>
    <t>D</t>
  </si>
  <si>
    <t>4</t>
  </si>
  <si>
    <r>
      <t xml:space="preserve">Other Equipment </t>
    </r>
    <r>
      <rPr>
        <sz val="12"/>
        <color rgb="FFFF0000"/>
        <rFont val="Calibri"/>
        <family val="2"/>
      </rPr>
      <t>(please describe)</t>
    </r>
  </si>
  <si>
    <t>SUB-TOTAL EQUIPMENT</t>
  </si>
  <si>
    <t>E</t>
  </si>
  <si>
    <t>1</t>
  </si>
  <si>
    <t>Child and Family Services Supplies</t>
  </si>
  <si>
    <r>
      <t>Other Supplies</t>
    </r>
    <r>
      <rPr>
        <sz val="12"/>
        <color rgb="FFFF0000"/>
        <rFont val="Calibri"/>
        <family val="2"/>
      </rPr>
      <t xml:space="preserve"> (please describe)</t>
    </r>
  </si>
  <si>
    <t>SUB-TOTAL SUPPLIES</t>
  </si>
  <si>
    <t>5</t>
  </si>
  <si>
    <t>6</t>
  </si>
  <si>
    <t>7</t>
  </si>
  <si>
    <t>8</t>
  </si>
  <si>
    <t>9</t>
  </si>
  <si>
    <r>
      <t xml:space="preserve">Other Contracts </t>
    </r>
    <r>
      <rPr>
        <sz val="12"/>
        <color rgb="FFFF0000"/>
        <rFont val="Calibri"/>
        <family val="2"/>
      </rPr>
      <t>(please describe)</t>
    </r>
  </si>
  <si>
    <t>SUB-TOTAL CONTRACTUAL</t>
  </si>
  <si>
    <t>FY’17 PERMANENT COLA CERTIFICATION</t>
  </si>
  <si>
    <t>I hereby certify that:</t>
  </si>
  <si>
    <t>1) No staff paid, in whole or in part, with this grant funds, are being compensated at a rate higher than that of an Executive Schedule Level II position, currently $187,000.</t>
  </si>
  <si>
    <r>
      <t xml:space="preserve">2) Except the employees listed below, </t>
    </r>
    <r>
      <rPr>
        <i/>
        <u/>
        <sz val="12"/>
        <color indexed="10"/>
        <rFont val="Arial"/>
        <family val="2"/>
      </rPr>
      <t>ALL</t>
    </r>
    <r>
      <rPr>
        <i/>
        <sz val="12"/>
        <rFont val="Arial"/>
        <family val="2"/>
      </rPr>
      <t xml:space="preserve"> staff paid, in whole or in part, with this grant fund, will receive a permanent increase of a minimum of 1% on the portion of salary funded by this grant, and the salary pay scale will increase by 1% as well.</t>
    </r>
  </si>
  <si>
    <t>3) The COLA increase will be retroactive to the start date of this grant.</t>
  </si>
  <si>
    <t>Employee Name</t>
  </si>
  <si>
    <t>Position/Title</t>
  </si>
  <si>
    <t>Current Hourly Rate or Annual Salary Rate</t>
  </si>
  <si>
    <t>Reason for not receiving a minimum of 1 percent permanent COLA</t>
  </si>
  <si>
    <t>Delegate Agency Name:</t>
  </si>
  <si>
    <t>Signature of Board Chairperson:</t>
  </si>
  <si>
    <t>Date:</t>
  </si>
  <si>
    <t>DEPARTMENT OF FAMILY &amp; SUPPORT SERVICES</t>
  </si>
  <si>
    <t xml:space="preserve"> BOARD OF DIRECTORS APPROVAL</t>
  </si>
  <si>
    <t>Note:  The Grant Application Budget should be presented at a meeting where a quorum is present.  This page should have at least the number of signatures that equal the quorum for the given agency.</t>
  </si>
  <si>
    <t xml:space="preserve">We, the undersigned, have met, discussed, reviewed and approved the FY'17 PERMANENT COLA GRANT APPLICATION , </t>
  </si>
  <si>
    <t>developed by:</t>
  </si>
  <si>
    <t>Date of Approval:</t>
  </si>
  <si>
    <t>PRINT NAME</t>
  </si>
  <si>
    <t>SIGNATURE</t>
  </si>
  <si>
    <t>PARENTS POLICY COMMITTEE APPROVAL</t>
  </si>
  <si>
    <t>CatgoryNumb</t>
  </si>
  <si>
    <t>Position</t>
  </si>
  <si>
    <t>1-Program Managers &amp; Content Area Experts</t>
  </si>
  <si>
    <t>2-Teachers/Infant-Toddler Teachers</t>
  </si>
  <si>
    <t>Teachers/Infant</t>
  </si>
  <si>
    <t>Toddler Teachers</t>
  </si>
  <si>
    <t>3-Family/Child Care Personnel</t>
  </si>
  <si>
    <t>4-Home Visitors</t>
  </si>
  <si>
    <t>5-Teacher Aides &amp; Other Educational Personnel</t>
  </si>
  <si>
    <t>6-Health/Mental Health Services Personnel</t>
  </si>
  <si>
    <t>7-Disabilities Services Personnel</t>
  </si>
  <si>
    <t>8-Nutrition Services Personnel</t>
  </si>
  <si>
    <t>9-Other Child Services Personnel (if more than one title in this category, each title must be listed individually)</t>
  </si>
  <si>
    <t>10-Program Managers &amp; Content Area Experts -Family Commuity Partner</t>
  </si>
  <si>
    <t xml:space="preserve">Program Managers &amp; Content Area Experts </t>
  </si>
  <si>
    <t>Family Commuity Partner</t>
  </si>
  <si>
    <t>11-Other Family &amp; Community Partnerships Personnel  (if more than one title in this category, each title must be listed individually)</t>
  </si>
  <si>
    <t>12-Executive Director</t>
  </si>
  <si>
    <t>13-Head Start/Early Head Start Directors</t>
  </si>
  <si>
    <t>14-Other Managers (if more than one position in this category, each position must be listed individually by its title)</t>
  </si>
  <si>
    <t>15-Staff Development</t>
  </si>
  <si>
    <t>16-Clerical Personnel</t>
  </si>
  <si>
    <t>17-Fiscal Personnel</t>
  </si>
  <si>
    <t>18-Other Administrative Personnel (if more than one title in this category, each title must be listed individually)</t>
  </si>
  <si>
    <t>19-Maintenance Personnel</t>
  </si>
  <si>
    <t>20-Transportation Personnel</t>
  </si>
  <si>
    <t>21-Other Personnel  (if more than one title in this category, each title must be listed individually)</t>
  </si>
  <si>
    <t>% of salaries being charged to this grant fund</t>
  </si>
  <si>
    <t>No action needed GABI Function number will be automatically generated from the selected GABI Title. The #N/A will disappear when a title is selected.</t>
  </si>
  <si>
    <r>
      <rPr>
        <b/>
        <u/>
        <sz val="10"/>
        <rFont val="Calibri"/>
        <family val="2"/>
        <scheme val="minor"/>
      </rPr>
      <t>Board of Directors Approva</t>
    </r>
    <r>
      <rPr>
        <b/>
        <sz val="10"/>
        <rFont val="Calibri"/>
        <family val="2"/>
        <scheme val="minor"/>
      </rPr>
      <t>l - This form should have aat least the number of signatures that equal the quorum for the given agency,</t>
    </r>
  </si>
  <si>
    <r>
      <rPr>
        <b/>
        <u/>
        <sz val="10"/>
        <rFont val="Calibri"/>
        <family val="2"/>
        <scheme val="minor"/>
      </rPr>
      <t>Parents Policy Approval</t>
    </r>
    <r>
      <rPr>
        <b/>
        <sz val="10"/>
        <rFont val="Calibri"/>
        <family val="2"/>
        <scheme val="minor"/>
      </rPr>
      <t xml:space="preserve"> - This form should have aat least the number of signatures that equal the quorum for the given agency,</t>
    </r>
  </si>
  <si>
    <t>When you finish enetering data in the Detailed Salaries Select Data from the toolbar and click Refresh All. A message about the pivot table wiil show up. Click OK and the data will be refreshed to reflect your entries</t>
  </si>
  <si>
    <r>
      <t xml:space="preserve">Column3
</t>
    </r>
    <r>
      <rPr>
        <b/>
        <sz val="12"/>
        <color rgb="FFFF0000"/>
        <rFont val="Calibri"/>
        <family val="2"/>
        <scheme val="minor"/>
      </rPr>
      <t>Do Not EdIt Column</t>
    </r>
  </si>
  <si>
    <r>
      <t xml:space="preserve">Column7
</t>
    </r>
    <r>
      <rPr>
        <b/>
        <sz val="12"/>
        <color rgb="FFFF0000"/>
        <rFont val="Calibri"/>
        <family val="2"/>
        <scheme val="minor"/>
      </rPr>
      <t>Do Not Edit Column</t>
    </r>
  </si>
  <si>
    <r>
      <t xml:space="preserve">Column9
</t>
    </r>
    <r>
      <rPr>
        <b/>
        <sz val="12"/>
        <color rgb="FFFF0000"/>
        <rFont val="Calibri"/>
        <family val="2"/>
        <scheme val="minor"/>
      </rPr>
      <t>Do Not Edit Column</t>
    </r>
  </si>
  <si>
    <r>
      <t xml:space="preserve">Column10
</t>
    </r>
    <r>
      <rPr>
        <b/>
        <sz val="12"/>
        <color rgb="FFFF0000"/>
        <rFont val="Calibri"/>
        <family val="2"/>
        <scheme val="minor"/>
      </rPr>
      <t>Do Not Edit Column</t>
    </r>
  </si>
  <si>
    <r>
      <t xml:space="preserve">Column11
</t>
    </r>
    <r>
      <rPr>
        <b/>
        <sz val="12"/>
        <color rgb="FFFF0000"/>
        <rFont val="Calibri"/>
        <family val="2"/>
        <scheme val="minor"/>
      </rPr>
      <t>Do Not Edit Column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</si>
</sst>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 #,##0_);_(* \(#,##0\);_(* &quot;-&quot;??_);_(@_)"/>
    <numFmt numFmtId="166" formatCode="_(&quot;$&quot;* #,##0_);_(&quot;$&quot;* \(#,##0\);_(&quot;$&quot;* &quot;-&quot;??_);_(@_)"/>
    <numFmt numFmtId="167" formatCode="0_);\(0\)"/>
    <numFmt numFmtId="168" formatCode="_(* #,##0.0_);_(* \(#,##0.0\);_(* &quot;-&quot;??_);_(@_)"/>
  </numFmts>
  <fonts count="155">
    <font>
      <sz val="10"/>
      <name val="Arial"/>
    </font>
    <font>
      <sz val="10"/>
      <name val="Arial"/>
      <family val="2"/>
    </font>
    <font>
      <sz val="8"/>
      <name val="Arial"/>
      <family val="2"/>
    </font>
    <font>
      <u/>
      <sz val="10"/>
      <color indexed="12"/>
      <name val="Arial"/>
      <family val="2"/>
    </font>
    <font>
      <b/>
      <sz val="12"/>
      <name val="Arial"/>
      <family val="2"/>
    </font>
    <font>
      <sz val="12"/>
      <name val="Arial"/>
      <family val="2"/>
    </font>
    <font>
      <b/>
      <sz val="10"/>
      <name val="AvantGarde Bk BT"/>
      <family val="2"/>
    </font>
    <font>
      <sz val="10"/>
      <name val="AvantGarde Bk BT"/>
      <family val="2"/>
    </font>
    <font>
      <b/>
      <sz val="10"/>
      <color indexed="10"/>
      <name val="AvantGarde Bk BT"/>
      <family val="2"/>
    </font>
    <font>
      <b/>
      <sz val="20"/>
      <name val="AvantGarde Bk BT"/>
      <family val="2"/>
    </font>
    <font>
      <b/>
      <sz val="10"/>
      <color indexed="12"/>
      <name val="AvantGarde Bk BT"/>
      <family val="2"/>
    </font>
    <font>
      <sz val="12"/>
      <name val="AvantGarde Bk BT"/>
      <family val="2"/>
    </font>
    <font>
      <sz val="11"/>
      <name val="AvantGarde Bk BT"/>
      <family val="2"/>
    </font>
    <font>
      <sz val="18"/>
      <name val="Arial"/>
      <family val="2"/>
    </font>
    <font>
      <sz val="12"/>
      <name val="Arial"/>
      <family val="2"/>
    </font>
    <font>
      <b/>
      <sz val="12"/>
      <name val="Lucida Sans"/>
      <family val="2"/>
    </font>
    <font>
      <b/>
      <sz val="12"/>
      <color indexed="10"/>
      <name val="Lucida Sans"/>
      <family val="2"/>
    </font>
    <font>
      <sz val="12"/>
      <name val="Lucida Sans"/>
      <family val="2"/>
    </font>
    <font>
      <b/>
      <sz val="10"/>
      <name val="Lucida Sans"/>
      <family val="2"/>
    </font>
    <font>
      <sz val="10"/>
      <name val="Lucida Sans"/>
      <family val="2"/>
    </font>
    <font>
      <sz val="16"/>
      <name val="Lucida Sans"/>
      <family val="2"/>
    </font>
    <font>
      <sz val="14"/>
      <name val="Lucida Sans"/>
      <family val="2"/>
    </font>
    <font>
      <b/>
      <sz val="14"/>
      <name val="Lucida Sans"/>
      <family val="2"/>
    </font>
    <font>
      <b/>
      <sz val="11"/>
      <name val="Lucida Sans"/>
      <family val="2"/>
    </font>
    <font>
      <b/>
      <sz val="20"/>
      <name val="Lucida Sans"/>
      <family val="2"/>
    </font>
    <font>
      <b/>
      <sz val="10"/>
      <color indexed="10"/>
      <name val="Lucida Sans"/>
      <family val="2"/>
    </font>
    <font>
      <sz val="8"/>
      <name val="Lucida Sans"/>
      <family val="2"/>
    </font>
    <font>
      <b/>
      <sz val="18"/>
      <name val="Lucida Sans"/>
      <family val="2"/>
    </font>
    <font>
      <sz val="24"/>
      <name val="Arial"/>
      <family val="2"/>
    </font>
    <font>
      <sz val="10"/>
      <name val="Arial"/>
      <family val="2"/>
    </font>
    <font>
      <b/>
      <sz val="18"/>
      <name val="Calibri"/>
      <family val="2"/>
    </font>
    <font>
      <sz val="10"/>
      <name val="Calibri"/>
      <family val="2"/>
    </font>
    <font>
      <sz val="12"/>
      <name val="Calibri"/>
      <family val="2"/>
    </font>
    <font>
      <b/>
      <sz val="12"/>
      <name val="Calibri"/>
      <family val="2"/>
    </font>
    <font>
      <b/>
      <sz val="12"/>
      <color indexed="12"/>
      <name val="Calibri"/>
      <family val="2"/>
    </font>
    <font>
      <b/>
      <sz val="12"/>
      <color indexed="10"/>
      <name val="Calibri"/>
      <family val="2"/>
    </font>
    <font>
      <sz val="12"/>
      <color indexed="10"/>
      <name val="Calibri"/>
      <family val="2"/>
    </font>
    <font>
      <b/>
      <sz val="10"/>
      <color indexed="10"/>
      <name val="Calibri"/>
      <family val="2"/>
    </font>
    <font>
      <b/>
      <sz val="10"/>
      <color indexed="12"/>
      <name val="Calibri"/>
      <family val="2"/>
    </font>
    <font>
      <b/>
      <sz val="10"/>
      <name val="Calibri"/>
      <family val="2"/>
    </font>
    <font>
      <sz val="10"/>
      <color indexed="10"/>
      <name val="Calibri"/>
      <family val="2"/>
    </font>
    <font>
      <i/>
      <sz val="10"/>
      <name val="Calibri"/>
      <family val="2"/>
    </font>
    <font>
      <sz val="18"/>
      <name val="Calibri"/>
      <family val="2"/>
    </font>
    <font>
      <sz val="10"/>
      <color indexed="12"/>
      <name val="Calibri"/>
      <family val="2"/>
    </font>
    <font>
      <b/>
      <sz val="12"/>
      <name val="Arial"/>
      <family val="2"/>
    </font>
    <font>
      <b/>
      <sz val="20"/>
      <name val="Calibri"/>
      <family val="2"/>
    </font>
    <font>
      <b/>
      <sz val="11"/>
      <name val="Calibri"/>
      <family val="2"/>
    </font>
    <font>
      <sz val="11"/>
      <name val="Calibri"/>
      <family val="2"/>
    </font>
    <font>
      <i/>
      <sz val="12"/>
      <name val="Calibri"/>
      <family val="2"/>
    </font>
    <font>
      <sz val="12"/>
      <color indexed="12"/>
      <name val="Calibri"/>
      <family val="2"/>
    </font>
    <font>
      <b/>
      <sz val="14"/>
      <color indexed="10"/>
      <name val="Calibri"/>
      <family val="2"/>
    </font>
    <font>
      <sz val="14"/>
      <color indexed="10"/>
      <name val="Calibri"/>
      <family val="2"/>
    </font>
    <font>
      <b/>
      <i/>
      <sz val="12"/>
      <name val="Lucida Sans"/>
      <family val="2"/>
    </font>
    <font>
      <b/>
      <sz val="12"/>
      <name val="AvantGarde Bk BT"/>
      <family val="2"/>
    </font>
    <font>
      <b/>
      <sz val="12"/>
      <color indexed="10"/>
      <name val="AvantGarde Bk BT"/>
      <family val="2"/>
    </font>
    <font>
      <sz val="12"/>
      <color indexed="10"/>
      <name val="AvantGarde Bk BT"/>
      <family val="2"/>
    </font>
    <font>
      <b/>
      <sz val="12"/>
      <color indexed="16"/>
      <name val="Calibri"/>
      <family val="2"/>
    </font>
    <font>
      <sz val="12"/>
      <color indexed="16"/>
      <name val="Calibri"/>
      <family val="2"/>
    </font>
    <font>
      <b/>
      <sz val="10"/>
      <name val="Arial"/>
      <family val="2"/>
    </font>
    <font>
      <b/>
      <sz val="12"/>
      <color indexed="62"/>
      <name val="Calibri"/>
      <family val="2"/>
    </font>
    <font>
      <b/>
      <sz val="14"/>
      <name val="Arial"/>
      <family val="2"/>
    </font>
    <font>
      <b/>
      <sz val="11"/>
      <name val="Calibri"/>
      <family val="2"/>
      <scheme val="minor"/>
    </font>
    <font>
      <sz val="11"/>
      <name val="Calibri"/>
      <family val="2"/>
      <scheme val="minor"/>
    </font>
    <font>
      <b/>
      <sz val="12"/>
      <color theme="3"/>
      <name val="Calibri"/>
      <family val="2"/>
    </font>
    <font>
      <sz val="12"/>
      <color theme="3"/>
      <name val="Calibri"/>
      <family val="2"/>
    </font>
    <font>
      <sz val="12"/>
      <color rgb="FFFF0000"/>
      <name val="Calibri"/>
      <family val="2"/>
    </font>
    <font>
      <b/>
      <sz val="10"/>
      <color rgb="FFFF0000"/>
      <name val="Calibri"/>
      <family val="2"/>
    </font>
    <font>
      <sz val="10"/>
      <color rgb="FFFF0000"/>
      <name val="Arial"/>
      <family val="2"/>
    </font>
    <font>
      <b/>
      <sz val="14"/>
      <name val="Calibri"/>
      <family val="2"/>
      <scheme val="minor"/>
    </font>
    <font>
      <sz val="10"/>
      <name val="Calibri"/>
      <family val="2"/>
      <scheme val="minor"/>
    </font>
    <font>
      <b/>
      <sz val="12"/>
      <name val="Calibri"/>
      <family val="2"/>
      <scheme val="minor"/>
    </font>
    <font>
      <sz val="12"/>
      <name val="Calibri"/>
      <family val="2"/>
      <scheme val="minor"/>
    </font>
    <font>
      <b/>
      <sz val="14"/>
      <color rgb="FFFF0000"/>
      <name val="Georgia"/>
      <family val="1"/>
    </font>
    <font>
      <b/>
      <sz val="12"/>
      <name val="Georgia"/>
      <family val="1"/>
    </font>
    <font>
      <sz val="12"/>
      <name val="Georgia"/>
      <family val="1"/>
    </font>
    <font>
      <sz val="11"/>
      <name val="Arial"/>
      <family val="2"/>
    </font>
    <font>
      <sz val="14"/>
      <name val="Arial"/>
      <family val="2"/>
    </font>
    <font>
      <b/>
      <sz val="12"/>
      <color rgb="FFFF0000"/>
      <name val="Calibri"/>
      <family val="2"/>
      <scheme val="minor"/>
    </font>
    <font>
      <b/>
      <sz val="12"/>
      <color rgb="FFFF0000"/>
      <name val="Calibri"/>
      <family val="2"/>
    </font>
    <font>
      <sz val="12"/>
      <name val="Verdana"/>
      <family val="2"/>
    </font>
    <font>
      <b/>
      <sz val="12"/>
      <color rgb="FFFF0000"/>
      <name val="Georgia"/>
      <family val="1"/>
    </font>
    <font>
      <b/>
      <sz val="12"/>
      <name val="Verdana"/>
      <family val="2"/>
    </font>
    <font>
      <sz val="12"/>
      <color rgb="FF333333"/>
      <name val="Verdana"/>
      <family val="2"/>
    </font>
    <font>
      <b/>
      <sz val="12"/>
      <color rgb="FF333333"/>
      <name val="Verdana"/>
      <family val="2"/>
    </font>
    <font>
      <sz val="12"/>
      <color indexed="63"/>
      <name val="Verdana"/>
      <family val="2"/>
    </font>
    <font>
      <b/>
      <sz val="12"/>
      <color indexed="8"/>
      <name val="Georgia"/>
      <family val="1"/>
    </font>
    <font>
      <b/>
      <i/>
      <sz val="12"/>
      <name val="Calibri"/>
      <family val="2"/>
      <scheme val="minor"/>
    </font>
    <font>
      <b/>
      <sz val="12"/>
      <color indexed="10"/>
      <name val="Calibri"/>
      <family val="2"/>
      <scheme val="minor"/>
    </font>
    <font>
      <sz val="12"/>
      <color indexed="10"/>
      <name val="Calibri"/>
      <family val="2"/>
      <scheme val="minor"/>
    </font>
    <font>
      <sz val="12"/>
      <color theme="1"/>
      <name val="Calibri"/>
      <family val="2"/>
      <scheme val="minor"/>
    </font>
    <font>
      <b/>
      <sz val="12"/>
      <color indexed="12"/>
      <name val="Calibri"/>
      <family val="2"/>
      <scheme val="minor"/>
    </font>
    <font>
      <sz val="20"/>
      <name val="Calibri"/>
      <family val="2"/>
    </font>
    <font>
      <sz val="20"/>
      <name val="Arial"/>
      <family val="2"/>
    </font>
    <font>
      <b/>
      <sz val="10"/>
      <name val="Georgia"/>
      <family val="1"/>
    </font>
    <font>
      <b/>
      <sz val="20"/>
      <name val="Georgia"/>
      <family val="1"/>
    </font>
    <font>
      <b/>
      <sz val="24"/>
      <name val="Calibri"/>
      <family val="2"/>
    </font>
    <font>
      <b/>
      <sz val="24"/>
      <name val="Lucida Sans"/>
      <family val="2"/>
    </font>
    <font>
      <b/>
      <sz val="24"/>
      <color indexed="10"/>
      <name val="Calibri"/>
      <family val="2"/>
    </font>
    <font>
      <sz val="24"/>
      <name val="Lucida Sans"/>
      <family val="2"/>
    </font>
    <font>
      <sz val="24"/>
      <name val="AvantGarde Bk BT"/>
      <family val="2"/>
    </font>
    <font>
      <b/>
      <sz val="24"/>
      <color rgb="FFFF0000"/>
      <name val="Calibri"/>
      <family val="2"/>
    </font>
    <font>
      <b/>
      <sz val="18"/>
      <color indexed="12"/>
      <name val="Calibri"/>
      <family val="2"/>
    </font>
    <font>
      <b/>
      <sz val="18"/>
      <name val="Calibri"/>
      <family val="2"/>
      <scheme val="minor"/>
    </font>
    <font>
      <b/>
      <sz val="18"/>
      <color indexed="12"/>
      <name val="Calibri"/>
      <family val="2"/>
      <scheme val="minor"/>
    </font>
    <font>
      <sz val="18"/>
      <name val="Calibri"/>
      <family val="2"/>
      <scheme val="minor"/>
    </font>
    <font>
      <sz val="18"/>
      <name val="Lucida Sans"/>
      <family val="2"/>
    </font>
    <font>
      <b/>
      <sz val="18"/>
      <color indexed="10"/>
      <name val="Calibri"/>
      <family val="2"/>
      <scheme val="minor"/>
    </font>
    <font>
      <sz val="18"/>
      <color indexed="10"/>
      <name val="Calibri"/>
      <family val="2"/>
      <scheme val="minor"/>
    </font>
    <font>
      <b/>
      <sz val="14"/>
      <name val="Calibri"/>
      <family val="2"/>
    </font>
    <font>
      <b/>
      <sz val="14"/>
      <color rgb="FFFF0000"/>
      <name val="Calibri"/>
      <family val="2"/>
    </font>
    <font>
      <sz val="14"/>
      <name val="Calibri"/>
      <family val="2"/>
    </font>
    <font>
      <sz val="10"/>
      <color rgb="FFFF0000"/>
      <name val="Calibri"/>
      <family val="2"/>
    </font>
    <font>
      <b/>
      <sz val="24"/>
      <name val="Arial"/>
      <family val="2"/>
    </font>
    <font>
      <b/>
      <sz val="22"/>
      <color indexed="10"/>
      <name val="Arial"/>
      <family val="2"/>
    </font>
    <font>
      <sz val="11"/>
      <name val="Lucida Sans"/>
      <family val="2"/>
    </font>
    <font>
      <b/>
      <sz val="16"/>
      <name val="Arial"/>
      <family val="2"/>
    </font>
    <font>
      <sz val="16"/>
      <name val="Arial"/>
      <family val="2"/>
    </font>
    <font>
      <sz val="11"/>
      <color rgb="FFFF0000"/>
      <name val="Arial"/>
      <family val="2"/>
    </font>
    <font>
      <b/>
      <sz val="12"/>
      <color indexed="10"/>
      <name val="Arial"/>
      <family val="2"/>
    </font>
    <font>
      <b/>
      <sz val="16"/>
      <name val="Calibri"/>
      <family val="2"/>
    </font>
    <font>
      <sz val="12"/>
      <color indexed="12"/>
      <name val="Calibri"/>
      <family val="2"/>
      <scheme val="minor"/>
    </font>
    <font>
      <sz val="14"/>
      <name val="AvantGarde Bk BT"/>
      <family val="2"/>
    </font>
    <font>
      <b/>
      <sz val="10"/>
      <color theme="1"/>
      <name val="Calibri"/>
      <family val="2"/>
    </font>
    <font>
      <sz val="10"/>
      <color theme="1"/>
      <name val="Calibri"/>
      <family val="2"/>
    </font>
    <font>
      <b/>
      <sz val="24"/>
      <color indexed="12"/>
      <name val="Arial"/>
      <family val="2"/>
    </font>
    <font>
      <i/>
      <sz val="12"/>
      <name val="Arial"/>
      <family val="2"/>
    </font>
    <font>
      <i/>
      <sz val="10"/>
      <name val="Arial"/>
      <family val="2"/>
    </font>
    <font>
      <i/>
      <u/>
      <sz val="12"/>
      <color indexed="10"/>
      <name val="Arial"/>
      <family val="2"/>
    </font>
    <font>
      <b/>
      <sz val="14"/>
      <color indexed="10"/>
      <name val="Arial"/>
      <family val="2"/>
    </font>
    <font>
      <sz val="14"/>
      <color indexed="12"/>
      <name val="Arial"/>
      <family val="2"/>
    </font>
    <font>
      <b/>
      <sz val="14"/>
      <color indexed="10"/>
      <name val="Lucida Sans"/>
      <family val="2"/>
    </font>
    <font>
      <b/>
      <u/>
      <sz val="16"/>
      <color indexed="12"/>
      <name val="Lucida Sans"/>
      <family val="2"/>
    </font>
    <font>
      <sz val="12"/>
      <color indexed="12"/>
      <name val="Lucida Sans"/>
      <family val="2"/>
    </font>
    <font>
      <sz val="11"/>
      <color theme="1"/>
      <name val="Arial"/>
      <family val="2"/>
    </font>
    <font>
      <i/>
      <sz val="12"/>
      <color rgb="FFFF0000"/>
      <name val="Calibri"/>
      <family val="2"/>
    </font>
    <font>
      <b/>
      <sz val="20"/>
      <color indexed="10"/>
      <name val="Calibri"/>
      <family val="2"/>
    </font>
    <font>
      <b/>
      <i/>
      <sz val="12"/>
      <color rgb="FFFF0000"/>
      <name val="Calibri"/>
      <family val="2"/>
    </font>
    <font>
      <b/>
      <sz val="12"/>
      <color rgb="FFFF0000"/>
      <name val="Arial"/>
      <family val="2"/>
    </font>
    <font>
      <i/>
      <sz val="12"/>
      <name val="Lucida Sans"/>
      <family val="2"/>
    </font>
    <font>
      <i/>
      <sz val="11"/>
      <name val="Arial"/>
      <family val="2"/>
    </font>
    <font>
      <sz val="11"/>
      <color rgb="FFFF0000"/>
      <name val="Lucida Sans"/>
      <family val="2"/>
    </font>
    <font>
      <b/>
      <sz val="24"/>
      <name val="Calibri"/>
      <family val="2"/>
      <scheme val="minor"/>
    </font>
    <font>
      <b/>
      <sz val="10"/>
      <name val="Calibri"/>
      <family val="2"/>
      <scheme val="minor"/>
    </font>
    <font>
      <b/>
      <i/>
      <sz val="10"/>
      <color rgb="FFFF0000"/>
      <name val="Calibri"/>
      <family val="2"/>
      <scheme val="minor"/>
    </font>
    <font>
      <b/>
      <u/>
      <sz val="10"/>
      <name val="Calibri"/>
      <family val="2"/>
      <scheme val="minor"/>
    </font>
    <font>
      <sz val="12"/>
      <color rgb="FF000000"/>
      <name val="Calibri"/>
      <family val="2"/>
    </font>
    <font>
      <b/>
      <sz val="8"/>
      <name val="Calibri"/>
      <family val="2"/>
      <scheme val="minor"/>
    </font>
    <font>
      <sz val="10"/>
      <color theme="1"/>
      <name val="Arial"/>
      <family val="2"/>
    </font>
    <font>
      <b/>
      <sz val="12"/>
      <color theme="1"/>
      <name val="Calibri"/>
      <family val="2"/>
      <scheme val="minor"/>
    </font>
    <font>
      <sz val="9"/>
      <color theme="1"/>
      <name val="Arial"/>
      <family val="2"/>
    </font>
    <font>
      <sz val="12"/>
      <color rgb="FFFF0000"/>
      <name val="Calibri"/>
      <family val="2"/>
      <scheme val="minor"/>
    </font>
    <font>
      <sz val="11"/>
      <color theme="1"/>
      <name val="Arial"/>
      <family val="2"/>
    </font>
    <font>
      <sz val="9"/>
      <color theme="1"/>
      <name val="Arial"/>
      <family val="2"/>
    </font>
    <font>
      <sz val="11"/>
      <color theme="1"/>
      <name val="Arial"/>
    </font>
    <font>
      <sz val="9"/>
      <color theme="1"/>
      <name val="Arial"/>
    </font>
  </fonts>
  <fills count="23">
    <fill>
      <patternFill patternType="none"/>
    </fill>
    <fill>
      <patternFill patternType="gray125"/>
    </fill>
    <fill>
      <patternFill patternType="solid">
        <fgColor indexed="9"/>
        <bgColor indexed="64"/>
      </patternFill>
    </fill>
    <fill>
      <patternFill patternType="solid">
        <fgColor indexed="65"/>
        <bgColor indexed="64"/>
      </patternFill>
    </fill>
    <fill>
      <patternFill patternType="solid">
        <fgColor indexed="41"/>
        <bgColor indexed="64"/>
      </patternFill>
    </fill>
    <fill>
      <patternFill patternType="gray0625">
        <bgColor indexed="9"/>
      </patternFill>
    </fill>
    <fill>
      <patternFill patternType="solid">
        <fgColor indexed="27"/>
        <bgColor indexed="64"/>
      </patternFill>
    </fill>
    <fill>
      <patternFill patternType="solid">
        <fgColor indexed="31"/>
        <bgColor indexed="64"/>
      </patternFill>
    </fill>
    <fill>
      <patternFill patternType="solid">
        <fgColor rgb="FFF2F2F2"/>
      </patternFill>
    </fill>
    <fill>
      <patternFill patternType="solid">
        <fgColor theme="0"/>
        <bgColor indexed="64"/>
      </patternFill>
    </fill>
    <fill>
      <patternFill patternType="gray0625">
        <bgColor theme="0"/>
      </patternFill>
    </fill>
    <fill>
      <patternFill patternType="gray125">
        <bgColor theme="0"/>
      </patternFill>
    </fill>
    <fill>
      <patternFill patternType="solid">
        <fgColor rgb="FFFFFF00"/>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0"/>
        <bgColor indexed="9"/>
      </patternFill>
    </fill>
    <fill>
      <patternFill patternType="solid">
        <fgColor rgb="FFFFFFFF"/>
        <bgColor rgb="FF000000"/>
      </patternFill>
    </fill>
    <fill>
      <patternFill patternType="solid">
        <fgColor theme="0" tint="-0.14999847407452621"/>
        <bgColor theme="0" tint="-0.14999847407452621"/>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0.14999847407452621"/>
        <bgColor indexed="9"/>
      </patternFill>
    </fill>
  </fills>
  <borders count="64">
    <border>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style="thin">
        <color indexed="64"/>
      </right>
      <top/>
      <bottom style="thin">
        <color indexed="64"/>
      </bottom>
      <diagonal/>
    </border>
    <border>
      <left style="medium">
        <color indexed="64"/>
      </left>
      <right/>
      <top/>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ck">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theme="4" tint="0.59999389629810485"/>
      </left>
      <right style="thin">
        <color theme="4" tint="0.59999389629810485"/>
      </right>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s>
  <cellStyleXfs count="10">
    <xf numFmtId="0" fontId="0" fillId="0" borderId="0"/>
    <xf numFmtId="0" fontId="61" fillId="8" borderId="51" applyNumberFormat="0" applyAlignment="0" applyProtection="0"/>
    <xf numFmtId="43" fontId="1" fillId="0" borderId="0" applyFont="0" applyFill="0" applyBorder="0" applyAlignment="0" applyProtection="0"/>
    <xf numFmtId="43" fontId="29" fillId="0" borderId="0" applyFont="0" applyFill="0" applyBorder="0" applyAlignment="0" applyProtection="0"/>
    <xf numFmtId="44" fontId="1" fillId="0" borderId="0" applyFont="0" applyFill="0" applyBorder="0" applyAlignment="0" applyProtection="0"/>
    <xf numFmtId="44" fontId="29" fillId="0" borderId="0" applyFont="0" applyFill="0" applyBorder="0" applyAlignment="0" applyProtection="0"/>
    <xf numFmtId="0" fontId="3" fillId="0" borderId="0" applyNumberFormat="0" applyFill="0" applyBorder="0" applyAlignment="0" applyProtection="0">
      <alignment vertical="top"/>
      <protection locked="0"/>
    </xf>
    <xf numFmtId="0" fontId="62" fillId="9" borderId="51" applyNumberFormat="0" applyAlignment="0" applyProtection="0"/>
    <xf numFmtId="0" fontId="29" fillId="0" borderId="0"/>
    <xf numFmtId="9" fontId="1" fillId="0" borderId="0" applyFont="0" applyFill="0" applyBorder="0" applyAlignment="0" applyProtection="0"/>
  </cellStyleXfs>
  <cellXfs count="988">
    <xf numFmtId="0" fontId="0" fillId="0" borderId="0" xfId="0"/>
    <xf numFmtId="0" fontId="7" fillId="0" borderId="0" xfId="0" applyFont="1"/>
    <xf numFmtId="0" fontId="8" fillId="0" borderId="0" xfId="0" applyFont="1"/>
    <xf numFmtId="0" fontId="9" fillId="0" borderId="0" xfId="0" applyFont="1"/>
    <xf numFmtId="0" fontId="6" fillId="0" borderId="0" xfId="0" applyFont="1" applyAlignment="1">
      <alignment vertical="center"/>
    </xf>
    <xf numFmtId="0" fontId="11" fillId="0" borderId="0" xfId="0" applyFont="1"/>
    <xf numFmtId="0" fontId="12" fillId="0" borderId="0" xfId="0" applyFont="1"/>
    <xf numFmtId="0" fontId="13" fillId="0" borderId="0" xfId="0" applyFont="1"/>
    <xf numFmtId="0" fontId="5" fillId="0" borderId="0" xfId="0" applyFont="1"/>
    <xf numFmtId="0" fontId="14" fillId="0" borderId="0" xfId="0" applyFont="1"/>
    <xf numFmtId="0" fontId="4" fillId="0" borderId="0" xfId="0" applyFont="1"/>
    <xf numFmtId="0" fontId="17" fillId="0" borderId="0" xfId="0" applyFont="1" applyAlignment="1">
      <alignment vertical="center"/>
    </xf>
    <xf numFmtId="0" fontId="17" fillId="0" borderId="0" xfId="0" applyFont="1" applyBorder="1"/>
    <xf numFmtId="0" fontId="17" fillId="0" borderId="0" xfId="0" applyFont="1"/>
    <xf numFmtId="0" fontId="20" fillId="0" borderId="0" xfId="0" applyFont="1"/>
    <xf numFmtId="0" fontId="10" fillId="0" borderId="0" xfId="0" applyFont="1" applyBorder="1" applyAlignment="1">
      <alignment horizontal="left" vertical="center" wrapText="1"/>
    </xf>
    <xf numFmtId="0" fontId="15" fillId="0" borderId="0" xfId="0" applyFont="1" applyProtection="1"/>
    <xf numFmtId="0" fontId="17" fillId="0" borderId="0" xfId="0" applyFont="1" applyBorder="1" applyProtection="1"/>
    <xf numFmtId="0" fontId="22" fillId="0" borderId="0" xfId="0" applyFont="1"/>
    <xf numFmtId="0" fontId="21" fillId="0" borderId="0" xfId="0" applyFont="1"/>
    <xf numFmtId="0" fontId="18" fillId="0" borderId="0" xfId="0" applyFont="1"/>
    <xf numFmtId="0" fontId="18" fillId="0" borderId="0" xfId="0" applyFont="1" applyAlignment="1">
      <alignment vertical="center"/>
    </xf>
    <xf numFmtId="0" fontId="19" fillId="0" borderId="0" xfId="0" applyFont="1"/>
    <xf numFmtId="0" fontId="26" fillId="0" borderId="0" xfId="0" applyFont="1"/>
    <xf numFmtId="0" fontId="26" fillId="2" borderId="0" xfId="0" applyFont="1" applyFill="1"/>
    <xf numFmtId="0" fontId="28" fillId="0" borderId="0" xfId="0" applyFont="1"/>
    <xf numFmtId="49" fontId="18" fillId="0" borderId="0" xfId="0" applyNumberFormat="1" applyFont="1" applyAlignment="1">
      <alignment horizontal="center" vertical="center"/>
    </xf>
    <xf numFmtId="0" fontId="31" fillId="0" borderId="0" xfId="0" applyFont="1"/>
    <xf numFmtId="0" fontId="33" fillId="0" borderId="0" xfId="0" applyFont="1"/>
    <xf numFmtId="0" fontId="32" fillId="0" borderId="0" xfId="0" applyFont="1"/>
    <xf numFmtId="0" fontId="35" fillId="0" borderId="0" xfId="0" applyFont="1"/>
    <xf numFmtId="0" fontId="31" fillId="2" borderId="0" xfId="0" applyFont="1" applyFill="1"/>
    <xf numFmtId="0" fontId="30" fillId="0" borderId="0" xfId="0" applyFont="1" applyAlignment="1" applyProtection="1">
      <alignment horizontal="centerContinuous"/>
    </xf>
    <xf numFmtId="0" fontId="42" fillId="0" borderId="0" xfId="0" applyFont="1" applyAlignment="1" applyProtection="1">
      <alignment horizontal="centerContinuous"/>
    </xf>
    <xf numFmtId="49" fontId="33" fillId="0" borderId="0" xfId="0" applyNumberFormat="1" applyFont="1" applyFill="1" applyBorder="1" applyAlignment="1" applyProtection="1">
      <alignment horizontal="right"/>
    </xf>
    <xf numFmtId="14" fontId="35" fillId="0" borderId="0" xfId="0" applyNumberFormat="1" applyFont="1" applyFill="1" applyBorder="1" applyAlignment="1" applyProtection="1">
      <alignment horizontal="center"/>
    </xf>
    <xf numFmtId="14" fontId="35" fillId="0" borderId="0" xfId="2" applyNumberFormat="1" applyFont="1" applyFill="1" applyBorder="1" applyAlignment="1" applyProtection="1">
      <alignment horizontal="center"/>
    </xf>
    <xf numFmtId="0" fontId="35" fillId="0" borderId="0" xfId="2" applyNumberFormat="1" applyFont="1" applyFill="1" applyBorder="1" applyAlignment="1" applyProtection="1">
      <alignment horizontal="center"/>
    </xf>
    <xf numFmtId="0" fontId="32" fillId="0" borderId="0" xfId="0" applyFont="1" applyBorder="1" applyProtection="1"/>
    <xf numFmtId="0" fontId="33" fillId="4" borderId="26" xfId="0" applyFont="1" applyFill="1" applyBorder="1" applyAlignment="1" applyProtection="1">
      <alignment horizontal="centerContinuous"/>
    </xf>
    <xf numFmtId="0" fontId="33" fillId="4" borderId="27" xfId="0" applyFont="1" applyFill="1" applyBorder="1" applyAlignment="1" applyProtection="1">
      <alignment horizontal="centerContinuous"/>
    </xf>
    <xf numFmtId="0" fontId="32" fillId="4" borderId="27" xfId="0" applyFont="1" applyFill="1" applyBorder="1" applyAlignment="1" applyProtection="1">
      <alignment horizontal="centerContinuous"/>
    </xf>
    <xf numFmtId="0" fontId="32" fillId="4" borderId="28" xfId="0" applyFont="1" applyFill="1" applyBorder="1" applyAlignment="1" applyProtection="1">
      <alignment horizontal="centerContinuous"/>
    </xf>
    <xf numFmtId="0" fontId="39" fillId="0" borderId="29" xfId="0" applyFont="1" applyBorder="1" applyAlignment="1" applyProtection="1">
      <alignment horizontal="center"/>
    </xf>
    <xf numFmtId="0" fontId="39" fillId="0" borderId="29" xfId="0" applyFont="1" applyFill="1" applyBorder="1" applyAlignment="1" applyProtection="1">
      <alignment horizontal="center"/>
    </xf>
    <xf numFmtId="0" fontId="31" fillId="0" borderId="24" xfId="0" applyFont="1" applyBorder="1" applyAlignment="1" applyProtection="1">
      <alignment horizontal="center"/>
    </xf>
    <xf numFmtId="0" fontId="31" fillId="0" borderId="24" xfId="0" applyFont="1" applyFill="1" applyBorder="1" applyAlignment="1" applyProtection="1">
      <alignment horizontal="center"/>
    </xf>
    <xf numFmtId="0" fontId="39" fillId="2" borderId="29" xfId="0" applyFont="1" applyFill="1" applyBorder="1" applyAlignment="1" applyProtection="1">
      <alignment horizontal="centerContinuous"/>
    </xf>
    <xf numFmtId="0" fontId="39" fillId="2" borderId="19" xfId="0" applyFont="1" applyFill="1" applyBorder="1" applyAlignment="1" applyProtection="1">
      <alignment horizontal="centerContinuous"/>
    </xf>
    <xf numFmtId="0" fontId="39" fillId="2" borderId="22" xfId="0" applyFont="1" applyFill="1" applyBorder="1" applyAlignment="1" applyProtection="1">
      <alignment horizontal="centerContinuous"/>
    </xf>
    <xf numFmtId="0" fontId="39" fillId="2" borderId="24" xfId="0" applyFont="1" applyFill="1" applyBorder="1" applyAlignment="1" applyProtection="1">
      <alignment horizontal="centerContinuous"/>
    </xf>
    <xf numFmtId="0" fontId="39" fillId="0" borderId="20" xfId="0" applyFont="1" applyFill="1" applyBorder="1" applyAlignment="1" applyProtection="1">
      <alignment horizontal="left" vertical="center"/>
    </xf>
    <xf numFmtId="0" fontId="39" fillId="0" borderId="20" xfId="0" applyFont="1" applyBorder="1" applyAlignment="1" applyProtection="1">
      <alignment horizontal="center" vertical="center" wrapText="1"/>
    </xf>
    <xf numFmtId="0" fontId="39" fillId="0" borderId="20" xfId="0" applyFont="1" applyBorder="1" applyAlignment="1" applyProtection="1">
      <alignment horizontal="center" vertical="center"/>
    </xf>
    <xf numFmtId="0" fontId="31" fillId="0" borderId="20" xfId="0" applyFont="1" applyBorder="1" applyAlignment="1" applyProtection="1">
      <alignment vertical="center"/>
    </xf>
    <xf numFmtId="0" fontId="31" fillId="0" borderId="0" xfId="0" applyFont="1" applyProtection="1"/>
    <xf numFmtId="0" fontId="31" fillId="2" borderId="0" xfId="0" applyFont="1" applyFill="1" applyProtection="1"/>
    <xf numFmtId="0" fontId="33" fillId="0" borderId="20" xfId="0" applyFont="1" applyBorder="1" applyProtection="1"/>
    <xf numFmtId="0" fontId="44" fillId="0" borderId="0" xfId="0" applyFont="1"/>
    <xf numFmtId="0" fontId="32" fillId="0" borderId="0" xfId="0" applyFont="1" applyProtection="1"/>
    <xf numFmtId="0" fontId="32" fillId="2" borderId="0" xfId="0" applyFont="1" applyFill="1" applyProtection="1"/>
    <xf numFmtId="0" fontId="33" fillId="0" borderId="20" xfId="0" quotePrefix="1" applyFont="1" applyBorder="1" applyAlignment="1" applyProtection="1">
      <alignment horizontal="left"/>
    </xf>
    <xf numFmtId="0" fontId="32" fillId="5" borderId="20" xfId="0" applyFont="1" applyFill="1" applyBorder="1" applyProtection="1"/>
    <xf numFmtId="49" fontId="33" fillId="0" borderId="20" xfId="0" applyNumberFormat="1" applyFont="1" applyBorder="1" applyAlignment="1" applyProtection="1">
      <alignment horizontal="center"/>
    </xf>
    <xf numFmtId="0" fontId="33" fillId="0" borderId="20" xfId="0" applyFont="1" applyBorder="1" applyAlignment="1" applyProtection="1">
      <alignment horizontal="center"/>
    </xf>
    <xf numFmtId="0" fontId="33" fillId="0" borderId="30" xfId="0" applyFont="1" applyBorder="1" applyAlignment="1" applyProtection="1">
      <alignment horizontal="center"/>
    </xf>
    <xf numFmtId="0" fontId="47" fillId="0" borderId="0" xfId="0" applyFont="1"/>
    <xf numFmtId="0" fontId="32" fillId="0" borderId="0" xfId="0" applyFont="1" applyAlignment="1"/>
    <xf numFmtId="0" fontId="46" fillId="0" borderId="0" xfId="0" applyFont="1" applyProtection="1"/>
    <xf numFmtId="0" fontId="45" fillId="0" borderId="0" xfId="0" applyFont="1" applyAlignment="1" applyProtection="1">
      <alignment horizontal="centerContinuous"/>
    </xf>
    <xf numFmtId="0" fontId="45" fillId="0" borderId="0" xfId="0" applyFont="1"/>
    <xf numFmtId="0" fontId="39" fillId="0" borderId="0" xfId="0" applyFont="1" applyAlignment="1">
      <alignment vertical="center"/>
    </xf>
    <xf numFmtId="49" fontId="31" fillId="0" borderId="0" xfId="0" applyNumberFormat="1" applyFont="1" applyAlignment="1" applyProtection="1">
      <alignment horizontal="left"/>
    </xf>
    <xf numFmtId="0" fontId="52" fillId="4" borderId="0" xfId="0" applyFont="1" applyFill="1"/>
    <xf numFmtId="49" fontId="32" fillId="0" borderId="20" xfId="0" applyNumberFormat="1" applyFont="1" applyBorder="1" applyAlignment="1" applyProtection="1">
      <alignment horizontal="left"/>
    </xf>
    <xf numFmtId="0" fontId="15" fillId="0" borderId="0" xfId="0" applyFont="1"/>
    <xf numFmtId="0" fontId="15" fillId="0" borderId="0" xfId="0" applyFont="1" applyAlignment="1">
      <alignment vertical="center"/>
    </xf>
    <xf numFmtId="49" fontId="33" fillId="7" borderId="0" xfId="0" applyNumberFormat="1" applyFont="1" applyFill="1" applyAlignment="1" applyProtection="1">
      <alignment horizontal="left"/>
    </xf>
    <xf numFmtId="0" fontId="32" fillId="7" borderId="0" xfId="0" applyFont="1" applyFill="1"/>
    <xf numFmtId="0" fontId="11" fillId="7" borderId="0" xfId="0" applyFont="1" applyFill="1"/>
    <xf numFmtId="0" fontId="53" fillId="0" borderId="0" xfId="0" applyFont="1"/>
    <xf numFmtId="49" fontId="32" fillId="0" borderId="20" xfId="0" applyNumberFormat="1" applyFont="1" applyBorder="1" applyAlignment="1" applyProtection="1">
      <alignment horizontal="left"/>
      <protection locked="0"/>
    </xf>
    <xf numFmtId="49" fontId="33" fillId="7" borderId="20" xfId="0" applyNumberFormat="1" applyFont="1" applyFill="1" applyBorder="1" applyAlignment="1" applyProtection="1">
      <alignment horizontal="left"/>
    </xf>
    <xf numFmtId="49" fontId="32" fillId="0" borderId="10" xfId="0" applyNumberFormat="1" applyFont="1" applyBorder="1" applyAlignment="1" applyProtection="1">
      <alignment horizontal="left"/>
    </xf>
    <xf numFmtId="0" fontId="35" fillId="0" borderId="20" xfId="0" applyFont="1" applyBorder="1" applyAlignment="1" applyProtection="1">
      <alignment horizontal="left"/>
    </xf>
    <xf numFmtId="0" fontId="54" fillId="0" borderId="0" xfId="0" applyFont="1"/>
    <xf numFmtId="0" fontId="36" fillId="0" borderId="0" xfId="0" applyFont="1" applyProtection="1"/>
    <xf numFmtId="0" fontId="36" fillId="0" borderId="0" xfId="0" applyFont="1"/>
    <xf numFmtId="0" fontId="55" fillId="0" borderId="0" xfId="0" applyFont="1"/>
    <xf numFmtId="0" fontId="32" fillId="0" borderId="0" xfId="0" applyFont="1" applyAlignment="1" applyProtection="1">
      <alignment horizontal="left"/>
    </xf>
    <xf numFmtId="0" fontId="32" fillId="0" borderId="0" xfId="0" applyFont="1" applyAlignment="1" applyProtection="1"/>
    <xf numFmtId="0" fontId="11" fillId="0" borderId="0" xfId="0" applyFont="1" applyAlignment="1"/>
    <xf numFmtId="44" fontId="17" fillId="0" borderId="0" xfId="0" applyNumberFormat="1" applyFont="1"/>
    <xf numFmtId="42" fontId="32" fillId="10" borderId="20" xfId="0" applyNumberFormat="1" applyFont="1" applyFill="1" applyBorder="1" applyProtection="1"/>
    <xf numFmtId="42" fontId="32" fillId="9" borderId="20" xfId="0" applyNumberFormat="1" applyFont="1" applyFill="1" applyBorder="1" applyProtection="1"/>
    <xf numFmtId="42" fontId="32" fillId="9" borderId="20" xfId="0" applyNumberFormat="1" applyFont="1" applyFill="1" applyBorder="1" applyProtection="1">
      <protection locked="0"/>
    </xf>
    <xf numFmtId="42" fontId="48" fillId="9" borderId="20" xfId="0" applyNumberFormat="1" applyFont="1" applyFill="1" applyBorder="1" applyProtection="1">
      <protection locked="0"/>
    </xf>
    <xf numFmtId="42" fontId="32" fillId="11" borderId="20" xfId="0" applyNumberFormat="1" applyFont="1" applyFill="1" applyBorder="1" applyProtection="1"/>
    <xf numFmtId="10" fontId="32" fillId="9" borderId="20" xfId="0" applyNumberFormat="1" applyFont="1" applyFill="1" applyBorder="1" applyProtection="1"/>
    <xf numFmtId="0" fontId="45" fillId="9" borderId="0" xfId="0" applyFont="1" applyFill="1" applyAlignment="1" applyProtection="1">
      <alignment horizontal="centerContinuous"/>
    </xf>
    <xf numFmtId="42" fontId="45" fillId="9" borderId="0" xfId="0" applyNumberFormat="1" applyFont="1" applyFill="1" applyAlignment="1" applyProtection="1">
      <alignment horizontal="centerContinuous"/>
    </xf>
    <xf numFmtId="42" fontId="39" fillId="9" borderId="20" xfId="0" applyNumberFormat="1" applyFont="1" applyFill="1" applyBorder="1" applyAlignment="1" applyProtection="1">
      <alignment horizontal="center" vertical="center" wrapText="1"/>
    </xf>
    <xf numFmtId="0" fontId="39" fillId="9" borderId="20" xfId="0" applyFont="1" applyFill="1" applyBorder="1" applyAlignment="1" applyProtection="1">
      <alignment horizontal="center" vertical="center"/>
    </xf>
    <xf numFmtId="0" fontId="32" fillId="9" borderId="20" xfId="0" applyFont="1" applyFill="1" applyBorder="1" applyProtection="1"/>
    <xf numFmtId="0" fontId="32" fillId="9" borderId="20" xfId="0" applyFont="1" applyFill="1" applyBorder="1" applyAlignment="1" applyProtection="1">
      <alignment wrapText="1"/>
      <protection locked="0"/>
    </xf>
    <xf numFmtId="10" fontId="36" fillId="9" borderId="20" xfId="0" applyNumberFormat="1" applyFont="1" applyFill="1" applyBorder="1" applyProtection="1"/>
    <xf numFmtId="0" fontId="33" fillId="9" borderId="0" xfId="0" applyFont="1" applyFill="1" applyProtection="1"/>
    <xf numFmtId="0" fontId="31" fillId="9" borderId="0" xfId="0" applyFont="1" applyFill="1" applyProtection="1"/>
    <xf numFmtId="42" fontId="31" fillId="9" borderId="0" xfId="0" applyNumberFormat="1" applyFont="1" applyFill="1" applyProtection="1"/>
    <xf numFmtId="42" fontId="39" fillId="9" borderId="20" xfId="0" applyNumberFormat="1" applyFont="1" applyFill="1" applyBorder="1" applyAlignment="1" applyProtection="1">
      <alignment horizontal="center" vertical="center"/>
    </xf>
    <xf numFmtId="42" fontId="31" fillId="9" borderId="0" xfId="0" applyNumberFormat="1" applyFont="1" applyFill="1" applyAlignment="1" applyProtection="1">
      <alignment wrapText="1"/>
    </xf>
    <xf numFmtId="42" fontId="31" fillId="9" borderId="0" xfId="0" applyNumberFormat="1" applyFont="1" applyFill="1" applyAlignment="1" applyProtection="1">
      <alignment horizontal="center" wrapText="1"/>
    </xf>
    <xf numFmtId="42" fontId="32" fillId="9" borderId="0" xfId="0" applyNumberFormat="1" applyFont="1" applyFill="1" applyProtection="1"/>
    <xf numFmtId="0" fontId="32" fillId="9" borderId="0" xfId="0" applyFont="1" applyFill="1" applyProtection="1"/>
    <xf numFmtId="42" fontId="32" fillId="9" borderId="19" xfId="0" applyNumberFormat="1" applyFont="1" applyFill="1" applyBorder="1" applyAlignment="1" applyProtection="1">
      <alignment wrapText="1"/>
    </xf>
    <xf numFmtId="42" fontId="32" fillId="9" borderId="13" xfId="0" applyNumberFormat="1" applyFont="1" applyFill="1" applyBorder="1" applyAlignment="1" applyProtection="1">
      <alignment wrapText="1"/>
    </xf>
    <xf numFmtId="42" fontId="32" fillId="9" borderId="22" xfId="0" applyNumberFormat="1" applyFont="1" applyFill="1" applyBorder="1" applyAlignment="1" applyProtection="1">
      <alignment wrapText="1"/>
    </xf>
    <xf numFmtId="0" fontId="32" fillId="9" borderId="2" xfId="0" applyFont="1" applyFill="1" applyBorder="1" applyAlignment="1" applyProtection="1">
      <alignment wrapText="1"/>
    </xf>
    <xf numFmtId="42" fontId="32" fillId="9" borderId="17" xfId="0" applyNumberFormat="1" applyFont="1" applyFill="1" applyBorder="1" applyAlignment="1" applyProtection="1">
      <alignment wrapText="1"/>
    </xf>
    <xf numFmtId="42" fontId="33" fillId="9" borderId="20" xfId="0" applyNumberFormat="1" applyFont="1" applyFill="1" applyBorder="1" applyAlignment="1" applyProtection="1">
      <alignment horizontal="right" wrapText="1"/>
    </xf>
    <xf numFmtId="42" fontId="33" fillId="9" borderId="20" xfId="0" applyNumberFormat="1" applyFont="1" applyFill="1" applyBorder="1" applyProtection="1"/>
    <xf numFmtId="10" fontId="33" fillId="9" borderId="20" xfId="0" applyNumberFormat="1" applyFont="1" applyFill="1" applyBorder="1" applyProtection="1"/>
    <xf numFmtId="0" fontId="32" fillId="9" borderId="20" xfId="0" applyFont="1" applyFill="1" applyBorder="1" applyAlignment="1" applyProtection="1">
      <alignment wrapText="1"/>
    </xf>
    <xf numFmtId="42" fontId="33" fillId="11" borderId="20" xfId="0" applyNumberFormat="1" applyFont="1" applyFill="1" applyBorder="1" applyProtection="1"/>
    <xf numFmtId="10" fontId="33" fillId="11" borderId="20" xfId="0" applyNumberFormat="1" applyFont="1" applyFill="1" applyBorder="1" applyProtection="1"/>
    <xf numFmtId="49" fontId="32" fillId="9" borderId="20" xfId="0" applyNumberFormat="1" applyFont="1" applyFill="1" applyBorder="1" applyAlignment="1" applyProtection="1">
      <alignment horizontal="left"/>
    </xf>
    <xf numFmtId="49" fontId="32" fillId="9" borderId="20" xfId="0" applyNumberFormat="1" applyFont="1" applyFill="1" applyBorder="1" applyAlignment="1" applyProtection="1">
      <alignment horizontal="left" wrapText="1"/>
    </xf>
    <xf numFmtId="10" fontId="32" fillId="11" borderId="20" xfId="0" applyNumberFormat="1" applyFont="1" applyFill="1" applyBorder="1" applyProtection="1"/>
    <xf numFmtId="0" fontId="33" fillId="9" borderId="20" xfId="0" applyFont="1" applyFill="1" applyBorder="1" applyProtection="1"/>
    <xf numFmtId="0" fontId="32" fillId="11" borderId="20" xfId="0" applyFont="1" applyFill="1" applyBorder="1" applyProtection="1"/>
    <xf numFmtId="10" fontId="36" fillId="11" borderId="20" xfId="0" applyNumberFormat="1" applyFont="1" applyFill="1" applyBorder="1" applyProtection="1"/>
    <xf numFmtId="10" fontId="32" fillId="10" borderId="20" xfId="0" applyNumberFormat="1" applyFont="1" applyFill="1" applyBorder="1" applyProtection="1"/>
    <xf numFmtId="0" fontId="48" fillId="9" borderId="20" xfId="0" applyFont="1" applyFill="1" applyBorder="1" applyAlignment="1" applyProtection="1">
      <alignment horizontal="left"/>
      <protection locked="0"/>
    </xf>
    <xf numFmtId="0" fontId="33" fillId="11" borderId="20" xfId="0" applyFont="1" applyFill="1" applyBorder="1" applyProtection="1"/>
    <xf numFmtId="0" fontId="35" fillId="9" borderId="20" xfId="0" applyFont="1" applyFill="1" applyBorder="1" applyProtection="1"/>
    <xf numFmtId="42" fontId="35" fillId="9" borderId="20" xfId="0" applyNumberFormat="1" applyFont="1" applyFill="1" applyBorder="1" applyProtection="1"/>
    <xf numFmtId="0" fontId="35" fillId="11" borderId="20" xfId="0" applyFont="1" applyFill="1" applyBorder="1" applyProtection="1"/>
    <xf numFmtId="10" fontId="35" fillId="9" borderId="20" xfId="0" applyNumberFormat="1" applyFont="1" applyFill="1" applyBorder="1" applyProtection="1"/>
    <xf numFmtId="0" fontId="49" fillId="9" borderId="0" xfId="0" applyFont="1" applyFill="1" applyProtection="1"/>
    <xf numFmtId="42" fontId="49" fillId="9" borderId="0" xfId="0" applyNumberFormat="1" applyFont="1" applyFill="1" applyProtection="1"/>
    <xf numFmtId="42" fontId="49" fillId="9" borderId="0" xfId="0" applyNumberFormat="1" applyFont="1" applyFill="1" applyBorder="1" applyAlignment="1" applyProtection="1">
      <alignment horizontal="center" wrapText="1"/>
    </xf>
    <xf numFmtId="0" fontId="35" fillId="9" borderId="31" xfId="0" applyFont="1" applyFill="1" applyBorder="1" applyAlignment="1" applyProtection="1">
      <alignment wrapText="1"/>
    </xf>
    <xf numFmtId="0" fontId="32" fillId="9" borderId="0" xfId="0" applyFont="1" applyFill="1" applyAlignment="1" applyProtection="1"/>
    <xf numFmtId="42" fontId="32" fillId="9" borderId="0" xfId="0" applyNumberFormat="1" applyFont="1" applyFill="1" applyAlignment="1" applyProtection="1"/>
    <xf numFmtId="0" fontId="56" fillId="9" borderId="20" xfId="0" applyFont="1" applyFill="1" applyBorder="1" applyAlignment="1" applyProtection="1"/>
    <xf numFmtId="42" fontId="56" fillId="9" borderId="20" xfId="0" applyNumberFormat="1" applyFont="1" applyFill="1" applyBorder="1" applyAlignment="1" applyProtection="1">
      <alignment horizontal="right"/>
    </xf>
    <xf numFmtId="0" fontId="57" fillId="9" borderId="20" xfId="0" applyFont="1" applyFill="1" applyBorder="1" applyAlignment="1" applyProtection="1"/>
    <xf numFmtId="42" fontId="57" fillId="9" borderId="20" xfId="0" applyNumberFormat="1" applyFont="1" applyFill="1" applyBorder="1" applyAlignment="1" applyProtection="1"/>
    <xf numFmtId="0" fontId="57" fillId="9" borderId="20" xfId="0" applyFont="1" applyFill="1" applyBorder="1" applyProtection="1"/>
    <xf numFmtId="42" fontId="57" fillId="9" borderId="20" xfId="0" applyNumberFormat="1" applyFont="1" applyFill="1" applyBorder="1" applyProtection="1"/>
    <xf numFmtId="42" fontId="56" fillId="9" borderId="20" xfId="0" applyNumberFormat="1" applyFont="1" applyFill="1" applyBorder="1" applyProtection="1"/>
    <xf numFmtId="0" fontId="31" fillId="9" borderId="0" xfId="0" applyFont="1" applyFill="1"/>
    <xf numFmtId="0" fontId="15" fillId="9" borderId="0" xfId="0" applyFont="1" applyFill="1" applyProtection="1"/>
    <xf numFmtId="49" fontId="33" fillId="9" borderId="0" xfId="0" applyNumberFormat="1" applyFont="1" applyFill="1" applyAlignment="1">
      <alignment horizontal="center" wrapText="1"/>
    </xf>
    <xf numFmtId="0" fontId="32" fillId="9" borderId="0" xfId="0" applyFont="1" applyFill="1" applyAlignment="1">
      <alignment horizontal="center" wrapText="1"/>
    </xf>
    <xf numFmtId="49" fontId="32" fillId="9" borderId="0" xfId="0" applyNumberFormat="1" applyFont="1" applyFill="1"/>
    <xf numFmtId="0" fontId="32" fillId="9" borderId="0" xfId="0" applyFont="1" applyFill="1"/>
    <xf numFmtId="166" fontId="35" fillId="9" borderId="0" xfId="4" applyNumberFormat="1" applyFont="1" applyFill="1" applyAlignment="1">
      <alignment horizontal="right"/>
    </xf>
    <xf numFmtId="49" fontId="35" fillId="9" borderId="0" xfId="0" applyNumberFormat="1" applyFont="1" applyFill="1"/>
    <xf numFmtId="0" fontId="35" fillId="9" borderId="0" xfId="0" applyFont="1" applyFill="1"/>
    <xf numFmtId="166" fontId="35" fillId="9" borderId="0" xfId="4" applyNumberFormat="1" applyFont="1" applyFill="1" applyBorder="1"/>
    <xf numFmtId="166" fontId="32" fillId="9" borderId="20" xfId="4" applyNumberFormat="1" applyFont="1" applyFill="1" applyBorder="1" applyProtection="1">
      <protection locked="0"/>
    </xf>
    <xf numFmtId="166" fontId="32" fillId="9" borderId="0" xfId="4" applyNumberFormat="1" applyFont="1" applyFill="1" applyBorder="1" applyProtection="1">
      <protection locked="0"/>
    </xf>
    <xf numFmtId="0" fontId="35" fillId="9" borderId="0" xfId="0" applyFont="1" applyFill="1" applyAlignment="1">
      <alignment wrapText="1"/>
    </xf>
    <xf numFmtId="49" fontId="33" fillId="9" borderId="0" xfId="0" applyNumberFormat="1" applyFont="1" applyFill="1"/>
    <xf numFmtId="0" fontId="33" fillId="9" borderId="0" xfId="0" applyFont="1" applyFill="1" applyAlignment="1">
      <alignment wrapText="1"/>
    </xf>
    <xf numFmtId="166" fontId="32" fillId="9" borderId="0" xfId="4" applyNumberFormat="1" applyFont="1" applyFill="1"/>
    <xf numFmtId="49" fontId="31" fillId="9" borderId="0" xfId="0" applyNumberFormat="1" applyFont="1" applyFill="1"/>
    <xf numFmtId="166" fontId="31" fillId="9" borderId="0" xfId="4" applyNumberFormat="1" applyFont="1" applyFill="1"/>
    <xf numFmtId="0" fontId="56" fillId="9" borderId="20" xfId="0" applyFont="1" applyFill="1" applyBorder="1" applyAlignment="1" applyProtection="1">
      <alignment horizontal="right"/>
    </xf>
    <xf numFmtId="42" fontId="63" fillId="9" borderId="20" xfId="0" applyNumberFormat="1" applyFont="1" applyFill="1" applyBorder="1" applyProtection="1"/>
    <xf numFmtId="9" fontId="63" fillId="9" borderId="20" xfId="0" applyNumberFormat="1" applyFont="1" applyFill="1" applyBorder="1" applyProtection="1"/>
    <xf numFmtId="42" fontId="64" fillId="9" borderId="20" xfId="0" applyNumberFormat="1" applyFont="1" applyFill="1" applyBorder="1" applyProtection="1"/>
    <xf numFmtId="10" fontId="65" fillId="9" borderId="20" xfId="0" applyNumberFormat="1" applyFont="1" applyFill="1" applyBorder="1" applyProtection="1"/>
    <xf numFmtId="0" fontId="0" fillId="0" borderId="0" xfId="0" applyAlignment="1">
      <alignment horizontal="center" vertical="center" wrapText="1"/>
    </xf>
    <xf numFmtId="9" fontId="0" fillId="0" borderId="0" xfId="9" applyFont="1"/>
    <xf numFmtId="165" fontId="0" fillId="0" borderId="0" xfId="2" applyNumberFormat="1" applyFont="1"/>
    <xf numFmtId="43" fontId="0" fillId="0" borderId="0" xfId="2" applyNumberFormat="1" applyFont="1"/>
    <xf numFmtId="0" fontId="60" fillId="0" borderId="0" xfId="0" applyFont="1"/>
    <xf numFmtId="0" fontId="69" fillId="0" borderId="0" xfId="0" applyFont="1"/>
    <xf numFmtId="43" fontId="69" fillId="0" borderId="0" xfId="2" applyNumberFormat="1" applyFont="1"/>
    <xf numFmtId="165" fontId="69" fillId="0" borderId="0" xfId="2" applyNumberFormat="1" applyFont="1"/>
    <xf numFmtId="9" fontId="69" fillId="0" borderId="0" xfId="9" applyFont="1"/>
    <xf numFmtId="165" fontId="69" fillId="0" borderId="20" xfId="2" applyNumberFormat="1" applyFont="1" applyBorder="1" applyAlignment="1">
      <alignment horizontal="center" vertical="center" wrapText="1"/>
    </xf>
    <xf numFmtId="9" fontId="69" fillId="0" borderId="20" xfId="9" applyFont="1" applyBorder="1" applyAlignment="1">
      <alignment horizontal="center" vertical="center" wrapText="1"/>
    </xf>
    <xf numFmtId="0" fontId="69" fillId="0" borderId="20" xfId="0" applyFont="1" applyBorder="1"/>
    <xf numFmtId="43" fontId="69" fillId="0" borderId="20" xfId="2" applyNumberFormat="1" applyFont="1" applyBorder="1"/>
    <xf numFmtId="165" fontId="69" fillId="0" borderId="20" xfId="2" applyNumberFormat="1" applyFont="1" applyBorder="1"/>
    <xf numFmtId="9" fontId="69" fillId="0" borderId="20" xfId="9" applyFont="1" applyBorder="1"/>
    <xf numFmtId="165" fontId="69" fillId="0" borderId="20" xfId="2" applyNumberFormat="1" applyFont="1" applyBorder="1" applyAlignment="1">
      <alignment horizontal="left"/>
    </xf>
    <xf numFmtId="0" fontId="71" fillId="9" borderId="20" xfId="0" applyFont="1" applyFill="1" applyBorder="1" applyAlignment="1" applyProtection="1">
      <alignment wrapText="1"/>
      <protection locked="0"/>
    </xf>
    <xf numFmtId="165" fontId="70" fillId="9" borderId="20" xfId="0" applyNumberFormat="1" applyFont="1" applyFill="1" applyBorder="1" applyAlignment="1" applyProtection="1">
      <alignment wrapText="1"/>
      <protection locked="0"/>
    </xf>
    <xf numFmtId="165" fontId="70" fillId="0" borderId="20" xfId="2" applyNumberFormat="1" applyFont="1" applyBorder="1"/>
    <xf numFmtId="0" fontId="75" fillId="0" borderId="0" xfId="0" applyFont="1"/>
    <xf numFmtId="0" fontId="76" fillId="0" borderId="0" xfId="0" applyFont="1"/>
    <xf numFmtId="0" fontId="72" fillId="0" borderId="0" xfId="0" applyFont="1"/>
    <xf numFmtId="165" fontId="62" fillId="0" borderId="20" xfId="2" applyNumberFormat="1" applyFont="1" applyBorder="1"/>
    <xf numFmtId="9" fontId="62" fillId="0" borderId="20" xfId="9" applyFont="1" applyBorder="1"/>
    <xf numFmtId="0" fontId="58" fillId="0" borderId="0" xfId="0" applyFont="1"/>
    <xf numFmtId="165" fontId="70" fillId="0" borderId="20" xfId="2" applyNumberFormat="1" applyFont="1" applyBorder="1" applyAlignment="1">
      <alignment horizontal="center" vertical="center" wrapText="1"/>
    </xf>
    <xf numFmtId="9" fontId="70" fillId="0" borderId="20" xfId="9" applyFont="1" applyBorder="1" applyAlignment="1">
      <alignment horizontal="center" vertical="center" wrapText="1"/>
    </xf>
    <xf numFmtId="43" fontId="70" fillId="0" borderId="20" xfId="2" applyNumberFormat="1" applyFont="1" applyBorder="1"/>
    <xf numFmtId="0" fontId="35" fillId="9" borderId="20" xfId="0" applyFont="1" applyFill="1" applyBorder="1" applyAlignment="1" applyProtection="1">
      <alignment horizontal="center"/>
      <protection locked="0"/>
    </xf>
    <xf numFmtId="0" fontId="33" fillId="9" borderId="20" xfId="0" applyFont="1" applyFill="1" applyBorder="1" applyAlignment="1" applyProtection="1">
      <alignment horizontal="center"/>
      <protection locked="0"/>
    </xf>
    <xf numFmtId="165" fontId="69" fillId="13" borderId="20" xfId="2" applyNumberFormat="1" applyFont="1" applyFill="1" applyBorder="1" applyAlignment="1">
      <alignment horizontal="center" vertical="center" wrapText="1"/>
    </xf>
    <xf numFmtId="9" fontId="69" fillId="13" borderId="20" xfId="9" applyFont="1" applyFill="1" applyBorder="1" applyAlignment="1">
      <alignment horizontal="center" vertical="center" wrapText="1"/>
    </xf>
    <xf numFmtId="165" fontId="69" fillId="13" borderId="20" xfId="2" applyNumberFormat="1" applyFont="1" applyFill="1" applyBorder="1"/>
    <xf numFmtId="165" fontId="70" fillId="13" borderId="20" xfId="2" applyNumberFormat="1" applyFont="1" applyFill="1" applyBorder="1"/>
    <xf numFmtId="43" fontId="70" fillId="13" borderId="20" xfId="2" applyNumberFormat="1" applyFont="1" applyFill="1" applyBorder="1"/>
    <xf numFmtId="165" fontId="69" fillId="14" borderId="20" xfId="2" applyNumberFormat="1" applyFont="1" applyFill="1" applyBorder="1" applyAlignment="1">
      <alignment horizontal="center" vertical="center" wrapText="1"/>
    </xf>
    <xf numFmtId="9" fontId="69" fillId="14" borderId="20" xfId="9" applyFont="1" applyFill="1" applyBorder="1" applyAlignment="1">
      <alignment horizontal="center" vertical="center" wrapText="1"/>
    </xf>
    <xf numFmtId="165" fontId="69" fillId="14" borderId="20" xfId="2" applyNumberFormat="1" applyFont="1" applyFill="1" applyBorder="1"/>
    <xf numFmtId="165" fontId="70" fillId="14" borderId="20" xfId="2" applyNumberFormat="1" applyFont="1" applyFill="1" applyBorder="1"/>
    <xf numFmtId="43" fontId="70" fillId="14" borderId="20" xfId="2" applyNumberFormat="1" applyFont="1" applyFill="1" applyBorder="1"/>
    <xf numFmtId="0" fontId="74" fillId="0" borderId="20" xfId="0" applyFont="1" applyBorder="1" applyAlignment="1">
      <alignment vertical="center" wrapText="1"/>
    </xf>
    <xf numFmtId="0" fontId="74" fillId="0" borderId="20" xfId="0" applyFont="1" applyBorder="1" applyAlignment="1">
      <alignment horizontal="left" vertical="center" wrapText="1"/>
    </xf>
    <xf numFmtId="0" fontId="74" fillId="0" borderId="24" xfId="0" applyFont="1" applyBorder="1" applyAlignment="1">
      <alignment vertical="center" wrapText="1"/>
    </xf>
    <xf numFmtId="0" fontId="73" fillId="9" borderId="20" xfId="0" applyFont="1" applyFill="1" applyBorder="1" applyAlignment="1" applyProtection="1">
      <alignment horizontal="center" vertical="center" wrapText="1"/>
    </xf>
    <xf numFmtId="0" fontId="73" fillId="9" borderId="20" xfId="0" applyFont="1" applyFill="1" applyBorder="1" applyAlignment="1" applyProtection="1">
      <alignment horizontal="left" vertical="center" wrapText="1"/>
    </xf>
    <xf numFmtId="0" fontId="73" fillId="0" borderId="20" xfId="0" applyFont="1" applyBorder="1" applyAlignment="1" applyProtection="1">
      <alignment horizontal="center" vertical="center" wrapText="1"/>
    </xf>
    <xf numFmtId="0" fontId="73" fillId="0" borderId="20" xfId="0" applyFont="1" applyBorder="1" applyAlignment="1" applyProtection="1">
      <alignment vertical="center" wrapText="1"/>
    </xf>
    <xf numFmtId="0" fontId="73" fillId="0" borderId="20" xfId="0" applyFont="1" applyBorder="1" applyAlignment="1" applyProtection="1">
      <alignment horizontal="left" vertical="center" wrapText="1"/>
    </xf>
    <xf numFmtId="0" fontId="80" fillId="0" borderId="0" xfId="0" applyFont="1"/>
    <xf numFmtId="0" fontId="73" fillId="0" borderId="20" xfId="0" applyFont="1" applyBorder="1" applyAlignment="1">
      <alignment vertical="center"/>
    </xf>
    <xf numFmtId="0" fontId="81" fillId="0" borderId="20" xfId="0" applyFont="1" applyBorder="1" applyAlignment="1">
      <alignment vertical="center"/>
    </xf>
    <xf numFmtId="0" fontId="73" fillId="0" borderId="14" xfId="0" applyFont="1" applyBorder="1" applyAlignment="1" applyProtection="1">
      <alignment horizontal="center" vertical="center" wrapText="1"/>
    </xf>
    <xf numFmtId="0" fontId="81" fillId="0" borderId="15" xfId="0" applyFont="1" applyBorder="1" applyAlignment="1">
      <alignment vertical="center"/>
    </xf>
    <xf numFmtId="0" fontId="82" fillId="0" borderId="15" xfId="0" applyFont="1" applyBorder="1" applyAlignment="1">
      <alignment horizontal="left" vertical="center" wrapText="1"/>
    </xf>
    <xf numFmtId="0" fontId="83" fillId="0" borderId="20" xfId="0" applyFont="1" applyBorder="1" applyAlignment="1">
      <alignment vertical="center"/>
    </xf>
    <xf numFmtId="0" fontId="73" fillId="0" borderId="24" xfId="0" applyFont="1" applyBorder="1" applyAlignment="1" applyProtection="1">
      <alignment horizontal="center" vertical="center" wrapText="1"/>
    </xf>
    <xf numFmtId="0" fontId="83" fillId="0" borderId="24" xfId="0" applyFont="1" applyBorder="1" applyAlignment="1">
      <alignment vertical="center"/>
    </xf>
    <xf numFmtId="0" fontId="85" fillId="0" borderId="20" xfId="0" applyFont="1" applyBorder="1" applyAlignment="1" applyProtection="1">
      <alignment horizontal="center" vertical="center" wrapText="1"/>
    </xf>
    <xf numFmtId="0" fontId="85" fillId="0" borderId="20" xfId="0" applyFont="1" applyBorder="1" applyAlignment="1" applyProtection="1">
      <alignment vertical="center" wrapText="1"/>
    </xf>
    <xf numFmtId="49" fontId="71" fillId="0" borderId="20" xfId="0" applyNumberFormat="1" applyFont="1" applyBorder="1" applyAlignment="1" applyProtection="1">
      <alignment horizontal="left"/>
    </xf>
    <xf numFmtId="49" fontId="71" fillId="0" borderId="20" xfId="0" applyNumberFormat="1" applyFont="1" applyBorder="1" applyAlignment="1" applyProtection="1">
      <alignment horizontal="left" vertical="center"/>
    </xf>
    <xf numFmtId="0" fontId="71" fillId="9" borderId="20" xfId="0" applyFont="1" applyFill="1" applyBorder="1" applyProtection="1"/>
    <xf numFmtId="42" fontId="71" fillId="9" borderId="20" xfId="0" applyNumberFormat="1" applyFont="1" applyFill="1" applyBorder="1" applyProtection="1">
      <protection locked="0"/>
    </xf>
    <xf numFmtId="42" fontId="70" fillId="9" borderId="20" xfId="0" applyNumberFormat="1" applyFont="1" applyFill="1" applyBorder="1" applyProtection="1"/>
    <xf numFmtId="10" fontId="70" fillId="9" borderId="20" xfId="0" applyNumberFormat="1" applyFont="1" applyFill="1" applyBorder="1" applyProtection="1"/>
    <xf numFmtId="49" fontId="71" fillId="0" borderId="10" xfId="0" applyNumberFormat="1" applyFont="1" applyBorder="1" applyAlignment="1" applyProtection="1">
      <alignment horizontal="left" vertical="center"/>
    </xf>
    <xf numFmtId="49" fontId="71" fillId="0" borderId="10" xfId="0" applyNumberFormat="1" applyFont="1" applyBorder="1" applyAlignment="1" applyProtection="1">
      <alignment horizontal="left"/>
      <protection locked="0"/>
    </xf>
    <xf numFmtId="49" fontId="86" fillId="6" borderId="10" xfId="0" applyNumberFormat="1" applyFont="1" applyFill="1" applyBorder="1" applyAlignment="1" applyProtection="1">
      <alignment horizontal="left"/>
    </xf>
    <xf numFmtId="0" fontId="71" fillId="9" borderId="6" xfId="0" applyFont="1" applyFill="1" applyBorder="1" applyProtection="1"/>
    <xf numFmtId="42" fontId="71" fillId="9" borderId="6" xfId="0" applyNumberFormat="1" applyFont="1" applyFill="1" applyBorder="1" applyProtection="1"/>
    <xf numFmtId="4" fontId="71" fillId="9" borderId="6" xfId="0" applyNumberFormat="1" applyFont="1" applyFill="1" applyBorder="1" applyAlignment="1" applyProtection="1">
      <alignment horizontal="center"/>
    </xf>
    <xf numFmtId="10" fontId="71" fillId="9" borderId="6" xfId="0" applyNumberFormat="1" applyFont="1" applyFill="1" applyBorder="1" applyProtection="1"/>
    <xf numFmtId="42" fontId="71" fillId="9" borderId="21" xfId="0" applyNumberFormat="1" applyFont="1" applyFill="1" applyBorder="1" applyProtection="1"/>
    <xf numFmtId="10" fontId="88" fillId="9" borderId="20" xfId="0" applyNumberFormat="1" applyFont="1" applyFill="1" applyBorder="1" applyProtection="1"/>
    <xf numFmtId="42" fontId="89" fillId="9" borderId="20" xfId="0" applyNumberFormat="1" applyFont="1" applyFill="1" applyBorder="1" applyProtection="1">
      <protection locked="0"/>
    </xf>
    <xf numFmtId="49" fontId="71" fillId="0" borderId="20" xfId="0" applyNumberFormat="1" applyFont="1" applyBorder="1" applyAlignment="1" applyProtection="1">
      <alignment horizontal="left"/>
      <protection locked="0"/>
    </xf>
    <xf numFmtId="10" fontId="71" fillId="9" borderId="20" xfId="0" applyNumberFormat="1" applyFont="1" applyFill="1" applyBorder="1" applyProtection="1"/>
    <xf numFmtId="49" fontId="71" fillId="0" borderId="30" xfId="0" applyNumberFormat="1" applyFont="1" applyBorder="1" applyAlignment="1" applyProtection="1">
      <alignment horizontal="left" vertical="center"/>
    </xf>
    <xf numFmtId="0" fontId="70" fillId="0" borderId="0" xfId="0" applyFont="1" applyProtection="1"/>
    <xf numFmtId="0" fontId="70" fillId="9" borderId="0" xfId="0" applyFont="1" applyFill="1" applyProtection="1"/>
    <xf numFmtId="4" fontId="71" fillId="9" borderId="0" xfId="0" applyNumberFormat="1" applyFont="1" applyFill="1" applyBorder="1" applyAlignment="1" applyProtection="1">
      <alignment horizontal="center"/>
    </xf>
    <xf numFmtId="42" fontId="71" fillId="9" borderId="0" xfId="0" applyNumberFormat="1" applyFont="1" applyFill="1" applyBorder="1" applyAlignment="1" applyProtection="1">
      <alignment horizontal="right"/>
    </xf>
    <xf numFmtId="10" fontId="87" fillId="9" borderId="0" xfId="0" applyNumberFormat="1" applyFont="1" applyFill="1" applyBorder="1" applyProtection="1"/>
    <xf numFmtId="0" fontId="71" fillId="9" borderId="0" xfId="0" applyFont="1" applyFill="1" applyBorder="1" applyAlignment="1" applyProtection="1">
      <alignment horizontal="center" vertical="center" wrapText="1"/>
    </xf>
    <xf numFmtId="42" fontId="70" fillId="9" borderId="0" xfId="0" applyNumberFormat="1" applyFont="1" applyFill="1" applyProtection="1"/>
    <xf numFmtId="0" fontId="87" fillId="0" borderId="2" xfId="0" applyFont="1" applyBorder="1" applyAlignment="1" applyProtection="1">
      <alignment horizontal="right" wrapText="1"/>
    </xf>
    <xf numFmtId="0" fontId="88" fillId="9" borderId="2" xfId="0" applyFont="1" applyFill="1" applyBorder="1" applyAlignment="1" applyProtection="1">
      <alignment horizontal="right" wrapText="1"/>
    </xf>
    <xf numFmtId="0" fontId="71" fillId="9" borderId="2" xfId="0" applyFont="1" applyFill="1" applyBorder="1" applyAlignment="1" applyProtection="1">
      <alignment wrapText="1"/>
    </xf>
    <xf numFmtId="0" fontId="71" fillId="9" borderId="2" xfId="0" applyFont="1" applyFill="1" applyBorder="1" applyAlignment="1" applyProtection="1"/>
    <xf numFmtId="164" fontId="90" fillId="9" borderId="2" xfId="0" applyNumberFormat="1" applyFont="1" applyFill="1" applyBorder="1" applyAlignment="1" applyProtection="1">
      <alignment horizontal="right"/>
    </xf>
    <xf numFmtId="42" fontId="70" fillId="9" borderId="20" xfId="0" applyNumberFormat="1" applyFont="1" applyFill="1" applyBorder="1" applyAlignment="1" applyProtection="1">
      <alignment horizontal="center" vertical="center" wrapText="1"/>
    </xf>
    <xf numFmtId="0" fontId="70" fillId="9" borderId="20" xfId="0" applyFont="1" applyFill="1" applyBorder="1" applyAlignment="1" applyProtection="1">
      <alignment horizontal="center" vertical="center" wrapText="1"/>
    </xf>
    <xf numFmtId="0" fontId="70" fillId="9" borderId="20" xfId="0" applyFont="1" applyFill="1" applyBorder="1" applyAlignment="1" applyProtection="1">
      <alignment horizontal="center" vertical="center"/>
    </xf>
    <xf numFmtId="0" fontId="71" fillId="0" borderId="0" xfId="0" applyFont="1" applyAlignment="1" applyProtection="1">
      <alignment horizontal="left"/>
    </xf>
    <xf numFmtId="0" fontId="71" fillId="9" borderId="0" xfId="0" applyFont="1" applyFill="1" applyProtection="1"/>
    <xf numFmtId="164" fontId="71" fillId="9" borderId="0" xfId="0" applyNumberFormat="1" applyFont="1" applyFill="1" applyProtection="1"/>
    <xf numFmtId="0" fontId="71" fillId="9" borderId="0" xfId="0" applyFont="1" applyFill="1" applyAlignment="1" applyProtection="1">
      <alignment horizontal="center"/>
    </xf>
    <xf numFmtId="42" fontId="71" fillId="9" borderId="0" xfId="0" applyNumberFormat="1" applyFont="1" applyFill="1" applyProtection="1"/>
    <xf numFmtId="0" fontId="71" fillId="0" borderId="0" xfId="0" applyFont="1" applyProtection="1"/>
    <xf numFmtId="44" fontId="32" fillId="9" borderId="20" xfId="0" applyNumberFormat="1" applyFont="1" applyFill="1" applyBorder="1" applyProtection="1">
      <protection locked="0"/>
    </xf>
    <xf numFmtId="42" fontId="33" fillId="9" borderId="20" xfId="4" applyNumberFormat="1" applyFont="1" applyFill="1" applyBorder="1" applyProtection="1"/>
    <xf numFmtId="10" fontId="69" fillId="13" borderId="20" xfId="9" applyNumberFormat="1" applyFont="1" applyFill="1" applyBorder="1"/>
    <xf numFmtId="10" fontId="69" fillId="14" borderId="20" xfId="9" applyNumberFormat="1" applyFont="1" applyFill="1" applyBorder="1"/>
    <xf numFmtId="10" fontId="69" fillId="0" borderId="20" xfId="9" applyNumberFormat="1" applyFont="1" applyBorder="1"/>
    <xf numFmtId="41" fontId="71" fillId="9" borderId="20" xfId="7" applyNumberFormat="1" applyFont="1" applyFill="1" applyBorder="1" applyProtection="1">
      <protection locked="0"/>
    </xf>
    <xf numFmtId="4" fontId="71" fillId="9" borderId="20" xfId="7" applyNumberFormat="1" applyFont="1" applyFill="1" applyBorder="1" applyAlignment="1" applyProtection="1">
      <alignment horizontal="center"/>
      <protection locked="0"/>
    </xf>
    <xf numFmtId="42" fontId="70" fillId="9" borderId="20" xfId="1" applyNumberFormat="1" applyFont="1" applyFill="1" applyBorder="1" applyProtection="1"/>
    <xf numFmtId="10" fontId="70" fillId="9" borderId="20" xfId="1" applyNumberFormat="1" applyFont="1" applyFill="1" applyBorder="1" applyProtection="1"/>
    <xf numFmtId="42" fontId="71" fillId="9" borderId="20" xfId="7" applyNumberFormat="1" applyFont="1" applyFill="1" applyBorder="1" applyProtection="1">
      <protection locked="0"/>
    </xf>
    <xf numFmtId="0" fontId="89" fillId="9" borderId="20" xfId="0" applyFont="1" applyFill="1" applyBorder="1" applyAlignment="1" applyProtection="1">
      <alignment vertical="center" wrapText="1"/>
      <protection locked="0"/>
    </xf>
    <xf numFmtId="42" fontId="70" fillId="9" borderId="52" xfId="0" applyNumberFormat="1" applyFont="1" applyFill="1" applyBorder="1" applyAlignment="1" applyProtection="1">
      <alignment horizontal="right"/>
    </xf>
    <xf numFmtId="10" fontId="87" fillId="9" borderId="52" xfId="0" applyNumberFormat="1" applyFont="1" applyFill="1" applyBorder="1" applyProtection="1"/>
    <xf numFmtId="42" fontId="70" fillId="9" borderId="53" xfId="0" applyNumberFormat="1" applyFont="1" applyFill="1" applyBorder="1" applyAlignment="1" applyProtection="1">
      <alignment horizontal="right"/>
    </xf>
    <xf numFmtId="0" fontId="25" fillId="2" borderId="0" xfId="0" applyNumberFormat="1" applyFont="1" applyFill="1"/>
    <xf numFmtId="2" fontId="24" fillId="2" borderId="0" xfId="0" applyNumberFormat="1" applyFont="1" applyFill="1" applyAlignment="1">
      <alignment horizontal="center"/>
    </xf>
    <xf numFmtId="2" fontId="23" fillId="2" borderId="0" xfId="0" applyNumberFormat="1" applyFont="1" applyFill="1" applyAlignment="1">
      <alignment horizontal="center"/>
    </xf>
    <xf numFmtId="2" fontId="16" fillId="2" borderId="0" xfId="0" applyNumberFormat="1" applyFont="1" applyFill="1" applyAlignment="1">
      <alignment horizontal="right"/>
    </xf>
    <xf numFmtId="2" fontId="25" fillId="2" borderId="0" xfId="0" applyNumberFormat="1" applyFont="1" applyFill="1" applyBorder="1"/>
    <xf numFmtId="2" fontId="19" fillId="2" borderId="0" xfId="0" applyNumberFormat="1" applyFont="1" applyFill="1" applyBorder="1" applyProtection="1">
      <protection locked="0"/>
    </xf>
    <xf numFmtId="2" fontId="25" fillId="2" borderId="0" xfId="0" applyNumberFormat="1" applyFont="1" applyFill="1"/>
    <xf numFmtId="2" fontId="19" fillId="2" borderId="0" xfId="0" applyNumberFormat="1" applyFont="1" applyFill="1" applyBorder="1" applyProtection="1"/>
    <xf numFmtId="2" fontId="16" fillId="2" borderId="0" xfId="0" applyNumberFormat="1" applyFont="1" applyFill="1"/>
    <xf numFmtId="2" fontId="19" fillId="2" borderId="0" xfId="0" applyNumberFormat="1" applyFont="1" applyFill="1"/>
    <xf numFmtId="49" fontId="62" fillId="0" borderId="0" xfId="0" applyNumberFormat="1" applyFont="1" applyAlignment="1">
      <alignment horizontal="center"/>
    </xf>
    <xf numFmtId="49" fontId="62" fillId="0" borderId="20" xfId="0" applyNumberFormat="1" applyFont="1" applyBorder="1" applyAlignment="1">
      <alignment horizontal="center"/>
    </xf>
    <xf numFmtId="49" fontId="61" fillId="0" borderId="20" xfId="0" applyNumberFormat="1" applyFont="1" applyBorder="1" applyAlignment="1">
      <alignment horizontal="center"/>
    </xf>
    <xf numFmtId="49" fontId="70" fillId="0" borderId="20" xfId="0" applyNumberFormat="1" applyFont="1" applyBorder="1" applyAlignment="1">
      <alignment horizontal="center"/>
    </xf>
    <xf numFmtId="49" fontId="75" fillId="0" borderId="0" xfId="0" applyNumberFormat="1" applyFont="1" applyAlignment="1">
      <alignment horizontal="center"/>
    </xf>
    <xf numFmtId="165" fontId="69" fillId="0" borderId="20" xfId="9" applyNumberFormat="1" applyFont="1" applyBorder="1"/>
    <xf numFmtId="165" fontId="69" fillId="15" borderId="20" xfId="2" applyNumberFormat="1" applyFont="1" applyFill="1" applyBorder="1" applyAlignment="1">
      <alignment horizontal="center" vertical="center" wrapText="1"/>
    </xf>
    <xf numFmtId="9" fontId="69" fillId="15" borderId="20" xfId="9" applyFont="1" applyFill="1" applyBorder="1" applyAlignment="1">
      <alignment horizontal="center" vertical="center" wrapText="1"/>
    </xf>
    <xf numFmtId="165" fontId="69" fillId="16" borderId="20" xfId="2" applyNumberFormat="1" applyFont="1" applyFill="1" applyBorder="1" applyAlignment="1">
      <alignment horizontal="center" vertical="center" wrapText="1"/>
    </xf>
    <xf numFmtId="9" fontId="69" fillId="16" borderId="20" xfId="9" applyFont="1" applyFill="1" applyBorder="1" applyAlignment="1">
      <alignment horizontal="center" vertical="center" wrapText="1"/>
    </xf>
    <xf numFmtId="0" fontId="92" fillId="0" borderId="0" xfId="0" applyFont="1"/>
    <xf numFmtId="0" fontId="93" fillId="0" borderId="20" xfId="0" applyFont="1" applyBorder="1" applyAlignment="1">
      <alignment wrapText="1"/>
    </xf>
    <xf numFmtId="0" fontId="73" fillId="0" borderId="20" xfId="0" applyFont="1" applyBorder="1"/>
    <xf numFmtId="0" fontId="92" fillId="0" borderId="0" xfId="0" applyFont="1" applyAlignment="1">
      <alignment vertical="center"/>
    </xf>
    <xf numFmtId="2" fontId="96" fillId="2" borderId="0" xfId="0" applyNumberFormat="1" applyFont="1" applyFill="1" applyAlignment="1">
      <alignment horizontal="center"/>
    </xf>
    <xf numFmtId="2" fontId="98" fillId="2" borderId="0" xfId="0" applyNumberFormat="1" applyFont="1" applyFill="1" applyAlignment="1"/>
    <xf numFmtId="0" fontId="28" fillId="0" borderId="0" xfId="0" applyFont="1" applyAlignment="1"/>
    <xf numFmtId="0" fontId="99" fillId="0" borderId="0" xfId="0" applyFont="1"/>
    <xf numFmtId="37" fontId="45" fillId="9" borderId="0" xfId="0" applyNumberFormat="1" applyFont="1" applyFill="1" applyBorder="1" applyAlignment="1" applyProtection="1">
      <alignment horizontal="right"/>
    </xf>
    <xf numFmtId="0" fontId="102" fillId="0" borderId="0" xfId="0" applyFont="1" applyProtection="1"/>
    <xf numFmtId="164" fontId="102" fillId="9" borderId="0" xfId="0" applyNumberFormat="1" applyFont="1" applyFill="1" applyAlignment="1" applyProtection="1">
      <alignment horizontal="right"/>
    </xf>
    <xf numFmtId="0" fontId="105" fillId="0" borderId="0" xfId="0" applyFont="1"/>
    <xf numFmtId="0" fontId="27" fillId="0" borderId="0" xfId="0" applyFont="1"/>
    <xf numFmtId="0" fontId="104" fillId="9" borderId="0" xfId="0" applyFont="1" applyFill="1" applyAlignment="1" applyProtection="1">
      <alignment wrapText="1"/>
    </xf>
    <xf numFmtId="164" fontId="103" fillId="9" borderId="0" xfId="0" applyNumberFormat="1" applyFont="1" applyFill="1" applyBorder="1" applyAlignment="1" applyProtection="1">
      <alignment horizontal="right"/>
    </xf>
    <xf numFmtId="0" fontId="102" fillId="9" borderId="0" xfId="0" applyFont="1" applyFill="1" applyProtection="1"/>
    <xf numFmtId="42" fontId="102" fillId="9" borderId="0" xfId="0" applyNumberFormat="1" applyFont="1" applyFill="1" applyProtection="1"/>
    <xf numFmtId="0" fontId="104" fillId="9" borderId="0" xfId="0" applyFont="1" applyFill="1" applyAlignment="1" applyProtection="1"/>
    <xf numFmtId="42" fontId="106" fillId="9" borderId="0" xfId="0" applyNumberFormat="1" applyFont="1" applyFill="1" applyAlignment="1" applyProtection="1">
      <alignment horizontal="right"/>
    </xf>
    <xf numFmtId="37" fontId="103" fillId="9" borderId="0" xfId="0" applyNumberFormat="1" applyFont="1" applyFill="1" applyBorder="1" applyAlignment="1" applyProtection="1">
      <alignment horizontal="center"/>
    </xf>
    <xf numFmtId="49" fontId="97" fillId="9" borderId="0" xfId="0" applyNumberFormat="1" applyFont="1" applyFill="1" applyAlignment="1">
      <alignment horizontal="center" wrapText="1"/>
    </xf>
    <xf numFmtId="0" fontId="96" fillId="0" borderId="0" xfId="0" applyFont="1"/>
    <xf numFmtId="0" fontId="114" fillId="0" borderId="0" xfId="0" applyFont="1"/>
    <xf numFmtId="0" fontId="116" fillId="0" borderId="0" xfId="0" applyFont="1" applyBorder="1" applyAlignment="1">
      <alignment horizontal="left" vertical="center"/>
    </xf>
    <xf numFmtId="165" fontId="112" fillId="0" borderId="0" xfId="2" applyNumberFormat="1" applyFont="1" applyFill="1" applyBorder="1" applyAlignment="1">
      <alignment horizontal="left"/>
    </xf>
    <xf numFmtId="49" fontId="19" fillId="0" borderId="0" xfId="0" applyNumberFormat="1" applyFont="1"/>
    <xf numFmtId="165" fontId="60" fillId="0" borderId="0" xfId="2" applyNumberFormat="1" applyFont="1" applyFill="1" applyAlignment="1">
      <alignment horizontal="left"/>
    </xf>
    <xf numFmtId="165" fontId="4" fillId="0" borderId="0" xfId="2" applyNumberFormat="1" applyFont="1" applyFill="1" applyAlignment="1">
      <alignment horizontal="left"/>
    </xf>
    <xf numFmtId="165" fontId="118" fillId="0" borderId="0" xfId="2" applyNumberFormat="1" applyFont="1" applyFill="1" applyBorder="1" applyAlignment="1">
      <alignment horizontal="center"/>
    </xf>
    <xf numFmtId="0" fontId="5" fillId="0" borderId="0" xfId="0" applyFont="1" applyAlignment="1"/>
    <xf numFmtId="49" fontId="0" fillId="0" borderId="0" xfId="0" applyNumberFormat="1"/>
    <xf numFmtId="0" fontId="0" fillId="0" borderId="0" xfId="0" applyAlignment="1">
      <alignment horizontal="center"/>
    </xf>
    <xf numFmtId="0" fontId="120" fillId="0" borderId="0" xfId="0" applyFont="1" applyFill="1"/>
    <xf numFmtId="0" fontId="71" fillId="0" borderId="0" xfId="0" applyFont="1"/>
    <xf numFmtId="0" fontId="110" fillId="9" borderId="0" xfId="0" applyFont="1" applyFill="1" applyAlignment="1">
      <alignment horizontal="left" wrapText="1"/>
    </xf>
    <xf numFmtId="0" fontId="110" fillId="9" borderId="0" xfId="0" applyFont="1" applyFill="1" applyAlignment="1">
      <alignment horizontal="center" wrapText="1"/>
    </xf>
    <xf numFmtId="2" fontId="22" fillId="2" borderId="0" xfId="0" applyNumberFormat="1" applyFont="1" applyFill="1" applyAlignment="1">
      <alignment horizontal="center"/>
    </xf>
    <xf numFmtId="0" fontId="121" fillId="0" borderId="0" xfId="0" applyFont="1"/>
    <xf numFmtId="0" fontId="108" fillId="9" borderId="20" xfId="0" applyNumberFormat="1" applyFont="1" applyFill="1" applyBorder="1" applyAlignment="1">
      <alignment horizontal="center" wrapText="1"/>
    </xf>
    <xf numFmtId="0" fontId="125" fillId="0" borderId="0" xfId="0" applyFont="1"/>
    <xf numFmtId="0" fontId="5" fillId="0" borderId="0" xfId="0" applyFont="1" applyAlignment="1">
      <alignment horizontal="right"/>
    </xf>
    <xf numFmtId="0" fontId="5" fillId="0" borderId="2" xfId="0" applyFont="1" applyBorder="1"/>
    <xf numFmtId="0" fontId="1" fillId="0" borderId="0" xfId="0" applyFont="1"/>
    <xf numFmtId="0" fontId="129" fillId="0" borderId="0" xfId="0" applyFont="1"/>
    <xf numFmtId="0" fontId="130" fillId="0" borderId="0" xfId="0" applyFont="1" applyAlignment="1">
      <alignment horizontal="centerContinuous"/>
    </xf>
    <xf numFmtId="0" fontId="132" fillId="0" borderId="0" xfId="0" applyFont="1" applyBorder="1" applyAlignment="1" applyProtection="1">
      <alignment horizontal="right"/>
      <protection locked="0"/>
    </xf>
    <xf numFmtId="0" fontId="0" fillId="0" borderId="2" xfId="0" applyBorder="1"/>
    <xf numFmtId="0" fontId="17" fillId="0" borderId="0" xfId="0" applyFont="1" applyBorder="1" applyAlignment="1" applyProtection="1">
      <protection locked="0"/>
    </xf>
    <xf numFmtId="0" fontId="0" fillId="0" borderId="0" xfId="0" applyBorder="1"/>
    <xf numFmtId="0" fontId="22" fillId="0" borderId="20" xfId="0" applyFont="1" applyBorder="1" applyAlignment="1" applyProtection="1">
      <alignment horizontal="center"/>
      <protection locked="0"/>
    </xf>
    <xf numFmtId="0" fontId="4" fillId="0" borderId="20" xfId="0" applyFont="1" applyBorder="1" applyAlignment="1">
      <alignment horizontal="center"/>
    </xf>
    <xf numFmtId="0" fontId="19" fillId="0" borderId="20" xfId="0" applyFont="1" applyBorder="1" applyAlignment="1" applyProtection="1">
      <protection locked="0"/>
    </xf>
    <xf numFmtId="0" fontId="0" fillId="0" borderId="20" xfId="0" applyBorder="1"/>
    <xf numFmtId="0" fontId="0" fillId="0" borderId="0" xfId="0" applyAlignment="1">
      <alignment vertical="center"/>
    </xf>
    <xf numFmtId="10" fontId="75" fillId="17" borderId="0" xfId="4" applyNumberFormat="1" applyFont="1" applyFill="1" applyBorder="1" applyAlignment="1" applyProtection="1"/>
    <xf numFmtId="0" fontId="17" fillId="0" borderId="0" xfId="0" applyFont="1" applyBorder="1" applyAlignment="1">
      <alignment vertical="center"/>
    </xf>
    <xf numFmtId="0" fontId="17" fillId="2" borderId="0" xfId="0" applyFont="1" applyFill="1" applyBorder="1" applyAlignment="1">
      <alignment vertical="center"/>
    </xf>
    <xf numFmtId="0" fontId="17" fillId="0" borderId="0" xfId="0" applyFont="1" applyBorder="1" applyAlignment="1">
      <alignment wrapText="1"/>
    </xf>
    <xf numFmtId="0" fontId="32" fillId="9" borderId="0" xfId="0" applyFont="1" applyFill="1" applyBorder="1" applyAlignment="1" applyProtection="1">
      <alignment horizontal="left" wrapText="1"/>
    </xf>
    <xf numFmtId="0" fontId="32" fillId="9" borderId="0" xfId="0" applyFont="1" applyFill="1" applyAlignment="1" applyProtection="1">
      <alignment horizontal="left"/>
    </xf>
    <xf numFmtId="0" fontId="33" fillId="9" borderId="20" xfId="0" applyFont="1" applyFill="1" applyBorder="1" applyAlignment="1" applyProtection="1">
      <alignment horizontal="right" vertical="center" wrapText="1"/>
    </xf>
    <xf numFmtId="0" fontId="78" fillId="9" borderId="20" xfId="0" applyFont="1" applyFill="1" applyBorder="1" applyAlignment="1" applyProtection="1">
      <alignment horizontal="center" vertical="center" wrapText="1"/>
      <protection locked="0"/>
    </xf>
    <xf numFmtId="0" fontId="33" fillId="9" borderId="6" xfId="0" applyFont="1" applyFill="1" applyBorder="1" applyAlignment="1" applyProtection="1">
      <alignment horizontal="right" vertical="center"/>
    </xf>
    <xf numFmtId="0" fontId="35" fillId="9" borderId="20" xfId="0" applyFont="1" applyFill="1" applyBorder="1" applyAlignment="1" applyProtection="1">
      <alignment horizontal="center" vertical="center"/>
      <protection locked="0"/>
    </xf>
    <xf numFmtId="0" fontId="33" fillId="9" borderId="20" xfId="0" applyFont="1" applyFill="1" applyBorder="1" applyAlignment="1" applyProtection="1">
      <alignment horizontal="right" vertical="center"/>
    </xf>
    <xf numFmtId="0" fontId="33" fillId="9" borderId="10" xfId="0" applyFont="1" applyFill="1" applyBorder="1" applyAlignment="1" applyProtection="1">
      <alignment vertical="center"/>
    </xf>
    <xf numFmtId="0" fontId="33" fillId="9" borderId="6" xfId="0" applyFont="1" applyFill="1" applyBorder="1" applyAlignment="1" applyProtection="1">
      <alignment vertical="center"/>
    </xf>
    <xf numFmtId="0" fontId="33" fillId="9" borderId="0" xfId="0" applyFont="1" applyFill="1" applyBorder="1" applyProtection="1"/>
    <xf numFmtId="0" fontId="33" fillId="9" borderId="0" xfId="0" applyFont="1" applyFill="1" applyBorder="1" applyAlignment="1" applyProtection="1"/>
    <xf numFmtId="0" fontId="32" fillId="9" borderId="0" xfId="0" applyFont="1" applyFill="1" applyBorder="1" applyProtection="1"/>
    <xf numFmtId="0" fontId="32" fillId="9" borderId="0" xfId="0" applyFont="1" applyFill="1" applyBorder="1" applyAlignment="1" applyProtection="1">
      <alignment horizontal="center"/>
    </xf>
    <xf numFmtId="0" fontId="33" fillId="9" borderId="0" xfId="0" applyFont="1" applyFill="1" applyBorder="1" applyAlignment="1" applyProtection="1">
      <alignment horizontal="right" wrapText="1"/>
    </xf>
    <xf numFmtId="0" fontId="32" fillId="9" borderId="0" xfId="0" applyFont="1" applyFill="1" applyBorder="1" applyAlignment="1" applyProtection="1">
      <alignment horizontal="right" wrapText="1"/>
    </xf>
    <xf numFmtId="0" fontId="32" fillId="9" borderId="0" xfId="0" applyFont="1" applyFill="1" applyBorder="1" applyAlignment="1" applyProtection="1"/>
    <xf numFmtId="0" fontId="35" fillId="9" borderId="0" xfId="0" applyFont="1" applyFill="1" applyBorder="1" applyProtection="1"/>
    <xf numFmtId="0" fontId="35" fillId="9" borderId="0" xfId="0" applyFont="1" applyFill="1" applyBorder="1" applyAlignment="1" applyProtection="1">
      <alignment horizontal="left"/>
    </xf>
    <xf numFmtId="0" fontId="33" fillId="9" borderId="19" xfId="0" applyFont="1" applyFill="1" applyBorder="1" applyProtection="1"/>
    <xf numFmtId="0" fontId="33" fillId="9" borderId="19" xfId="0" applyFont="1" applyFill="1" applyBorder="1" applyAlignment="1" applyProtection="1">
      <alignment horizontal="left"/>
    </xf>
    <xf numFmtId="0" fontId="33" fillId="9" borderId="19" xfId="0" applyFont="1" applyFill="1" applyBorder="1" applyAlignment="1" applyProtection="1"/>
    <xf numFmtId="0" fontId="33" fillId="9" borderId="0" xfId="0" applyFont="1" applyFill="1" applyBorder="1" applyAlignment="1" applyProtection="1">
      <alignment horizontal="left"/>
    </xf>
    <xf numFmtId="0" fontId="33" fillId="9" borderId="22" xfId="0" applyFont="1" applyFill="1" applyBorder="1" applyAlignment="1" applyProtection="1"/>
    <xf numFmtId="0" fontId="33" fillId="9" borderId="2" xfId="0" applyFont="1" applyFill="1" applyBorder="1" applyAlignment="1" applyProtection="1"/>
    <xf numFmtId="0" fontId="35" fillId="9" borderId="15" xfId="0" applyFont="1" applyFill="1" applyBorder="1" applyAlignment="1" applyProtection="1">
      <alignment horizontal="center"/>
    </xf>
    <xf numFmtId="0" fontId="33" fillId="9" borderId="0" xfId="0" applyFont="1" applyFill="1" applyAlignment="1" applyProtection="1">
      <alignment wrapText="1"/>
    </xf>
    <xf numFmtId="0" fontId="134" fillId="9" borderId="0" xfId="0" applyFont="1" applyFill="1" applyAlignment="1" applyProtection="1"/>
    <xf numFmtId="0" fontId="135" fillId="9" borderId="0" xfId="0" applyFont="1" applyFill="1" applyProtection="1"/>
    <xf numFmtId="0" fontId="35" fillId="9" borderId="0" xfId="0" applyFont="1" applyFill="1" applyProtection="1"/>
    <xf numFmtId="0" fontId="36" fillId="9" borderId="0" xfId="0" applyFont="1" applyFill="1" applyProtection="1"/>
    <xf numFmtId="0" fontId="36" fillId="9" borderId="0" xfId="0" applyFont="1" applyFill="1" applyAlignment="1" applyProtection="1"/>
    <xf numFmtId="0" fontId="33" fillId="9" borderId="0" xfId="0" applyFont="1" applyFill="1" applyAlignment="1" applyProtection="1"/>
    <xf numFmtId="0" fontId="33" fillId="9" borderId="0" xfId="6" applyFont="1" applyFill="1" applyAlignment="1" applyProtection="1"/>
    <xf numFmtId="0" fontId="33" fillId="9" borderId="0" xfId="0" applyFont="1" applyFill="1" applyBorder="1" applyAlignment="1" applyProtection="1">
      <alignment horizontal="center"/>
    </xf>
    <xf numFmtId="0" fontId="34" fillId="9" borderId="0" xfId="0" applyFont="1" applyFill="1" applyBorder="1" applyAlignment="1" applyProtection="1"/>
    <xf numFmtId="0" fontId="35" fillId="9" borderId="0" xfId="0" applyFont="1" applyFill="1" applyBorder="1" applyAlignment="1" applyProtection="1"/>
    <xf numFmtId="43" fontId="0" fillId="0" borderId="0" xfId="2" applyFont="1" applyAlignment="1"/>
    <xf numFmtId="43" fontId="5" fillId="0" borderId="0" xfId="2" applyFont="1" applyAlignment="1"/>
    <xf numFmtId="43" fontId="0" fillId="0" borderId="0" xfId="2" applyFont="1" applyBorder="1" applyAlignment="1"/>
    <xf numFmtId="43" fontId="0" fillId="0" borderId="0" xfId="2" applyFont="1"/>
    <xf numFmtId="43" fontId="5" fillId="0" borderId="0" xfId="2" applyNumberFormat="1" applyFont="1" applyAlignment="1"/>
    <xf numFmtId="43" fontId="0" fillId="0" borderId="0" xfId="2" applyNumberFormat="1" applyFont="1" applyBorder="1" applyAlignment="1"/>
    <xf numFmtId="168" fontId="5" fillId="0" borderId="0" xfId="2" applyNumberFormat="1" applyFont="1" applyAlignment="1"/>
    <xf numFmtId="168" fontId="0" fillId="0" borderId="0" xfId="2" applyNumberFormat="1" applyFont="1" applyBorder="1" applyAlignment="1"/>
    <xf numFmtId="168" fontId="0" fillId="0" borderId="0" xfId="2" applyNumberFormat="1" applyFont="1"/>
    <xf numFmtId="43" fontId="5" fillId="0" borderId="0" xfId="2" applyFont="1" applyBorder="1" applyAlignment="1"/>
    <xf numFmtId="43" fontId="116" fillId="0" borderId="0" xfId="2" applyFont="1" applyBorder="1" applyAlignment="1">
      <alignment horizontal="left" vertical="center"/>
    </xf>
    <xf numFmtId="43" fontId="75" fillId="9" borderId="0" xfId="2" applyNumberFormat="1" applyFont="1" applyFill="1" applyBorder="1" applyAlignment="1" applyProtection="1">
      <alignment horizontal="center"/>
      <protection locked="0"/>
    </xf>
    <xf numFmtId="43" fontId="75" fillId="9" borderId="0" xfId="2" applyFont="1" applyFill="1" applyBorder="1" applyAlignment="1" applyProtection="1"/>
    <xf numFmtId="43" fontId="75" fillId="17" borderId="0" xfId="2" applyFont="1" applyFill="1" applyBorder="1" applyAlignment="1" applyProtection="1"/>
    <xf numFmtId="166" fontId="33" fillId="9" borderId="0" xfId="4" applyNumberFormat="1" applyFont="1" applyFill="1"/>
    <xf numFmtId="166" fontId="33" fillId="9" borderId="20" xfId="4" applyNumberFormat="1" applyFont="1" applyFill="1" applyBorder="1"/>
    <xf numFmtId="166" fontId="33" fillId="9" borderId="32" xfId="4" applyNumberFormat="1" applyFont="1" applyFill="1" applyBorder="1"/>
    <xf numFmtId="0" fontId="75" fillId="0" borderId="20" xfId="0" applyFont="1" applyBorder="1" applyAlignment="1">
      <alignment vertical="top" wrapText="1"/>
    </xf>
    <xf numFmtId="0" fontId="75" fillId="0" borderId="20" xfId="0" applyFont="1" applyBorder="1" applyAlignment="1">
      <alignment horizontal="center" vertical="top" wrapText="1"/>
    </xf>
    <xf numFmtId="0" fontId="126" fillId="0" borderId="0" xfId="0" applyFont="1"/>
    <xf numFmtId="168" fontId="126" fillId="0" borderId="0" xfId="2" applyNumberFormat="1" applyFont="1"/>
    <xf numFmtId="43" fontId="126" fillId="0" borderId="0" xfId="2" applyNumberFormat="1" applyFont="1"/>
    <xf numFmtId="43" fontId="126" fillId="0" borderId="0" xfId="2" applyFont="1"/>
    <xf numFmtId="0" fontId="138" fillId="0" borderId="0" xfId="0" applyFont="1" applyAlignment="1">
      <alignment horizontal="center" wrapText="1"/>
    </xf>
    <xf numFmtId="0" fontId="139" fillId="0" borderId="0" xfId="0" applyFont="1" applyAlignment="1">
      <alignment wrapText="1"/>
    </xf>
    <xf numFmtId="0" fontId="56" fillId="9" borderId="20" xfId="0" applyFont="1" applyFill="1" applyBorder="1" applyAlignment="1" applyProtection="1">
      <alignment horizontal="left"/>
    </xf>
    <xf numFmtId="49" fontId="0" fillId="0" borderId="0" xfId="0" applyNumberFormat="1" applyAlignment="1">
      <alignment vertical="center"/>
    </xf>
    <xf numFmtId="0" fontId="140" fillId="0" borderId="0" xfId="0" applyFont="1" applyAlignment="1"/>
    <xf numFmtId="0" fontId="62" fillId="0" borderId="0" xfId="0" applyFont="1"/>
    <xf numFmtId="0" fontId="142" fillId="0" borderId="0" xfId="0" applyFont="1" applyAlignment="1">
      <alignment horizontal="center" vertical="center"/>
    </xf>
    <xf numFmtId="49" fontId="142" fillId="0" borderId="0" xfId="0" applyNumberFormat="1" applyFont="1" applyAlignment="1">
      <alignment horizontal="center" vertical="center"/>
    </xf>
    <xf numFmtId="0" fontId="142" fillId="0" borderId="0" xfId="0" applyFont="1" applyAlignment="1">
      <alignment vertical="center"/>
    </xf>
    <xf numFmtId="49" fontId="142" fillId="0" borderId="0" xfId="0" applyNumberFormat="1" applyFont="1" applyAlignment="1">
      <alignment horizontal="left" vertical="center"/>
    </xf>
    <xf numFmtId="49" fontId="143" fillId="0" borderId="0" xfId="0" applyNumberFormat="1" applyFont="1" applyAlignment="1">
      <alignment horizontal="left" vertical="center"/>
    </xf>
    <xf numFmtId="0" fontId="69" fillId="0" borderId="0" xfId="0" applyFont="1" applyAlignment="1">
      <alignment vertical="center"/>
    </xf>
    <xf numFmtId="49" fontId="69" fillId="0" borderId="0" xfId="0" applyNumberFormat="1" applyFont="1" applyAlignment="1">
      <alignment vertical="center"/>
    </xf>
    <xf numFmtId="49" fontId="144" fillId="0" borderId="0" xfId="0" applyNumberFormat="1" applyFont="1" applyAlignment="1">
      <alignment horizontal="left" vertical="center"/>
    </xf>
    <xf numFmtId="0" fontId="32" fillId="0" borderId="20" xfId="0" applyFont="1" applyBorder="1" applyAlignment="1">
      <alignment wrapText="1"/>
    </xf>
    <xf numFmtId="0" fontId="32" fillId="18" borderId="20" xfId="0" applyFont="1" applyFill="1" applyBorder="1" applyAlignment="1">
      <alignment wrapText="1"/>
    </xf>
    <xf numFmtId="0" fontId="145" fillId="18" borderId="20" xfId="0" applyFont="1" applyFill="1" applyBorder="1" applyAlignment="1">
      <alignment wrapText="1"/>
    </xf>
    <xf numFmtId="0" fontId="0" fillId="0" borderId="0" xfId="0" applyAlignment="1">
      <alignment wrapText="1"/>
    </xf>
    <xf numFmtId="0" fontId="78" fillId="18" borderId="20" xfId="0" applyFont="1" applyFill="1" applyBorder="1" applyAlignment="1">
      <alignment wrapText="1"/>
    </xf>
    <xf numFmtId="0" fontId="58" fillId="0" borderId="0" xfId="0" applyFont="1" applyAlignment="1">
      <alignment wrapText="1"/>
    </xf>
    <xf numFmtId="0" fontId="0" fillId="0" borderId="0" xfId="0" pivotButton="1"/>
    <xf numFmtId="0" fontId="0" fillId="0" borderId="0" xfId="0" applyAlignment="1">
      <alignment horizontal="left"/>
    </xf>
    <xf numFmtId="0" fontId="0" fillId="0" borderId="0" xfId="0" applyAlignment="1">
      <alignment horizontal="left" indent="1"/>
    </xf>
    <xf numFmtId="0" fontId="0" fillId="0" borderId="0" xfId="0" applyNumberFormat="1"/>
    <xf numFmtId="41" fontId="71" fillId="9" borderId="20" xfId="7" applyNumberFormat="1" applyFont="1" applyFill="1" applyBorder="1" applyProtection="1"/>
    <xf numFmtId="49" fontId="146" fillId="0" borderId="10" xfId="0" applyNumberFormat="1" applyFont="1" applyBorder="1" applyAlignment="1" applyProtection="1">
      <alignment horizontal="center" vertical="center"/>
    </xf>
    <xf numFmtId="0" fontId="70" fillId="0" borderId="20" xfId="0" applyFont="1" applyBorder="1" applyAlignment="1" applyProtection="1">
      <alignment horizontal="center" vertical="center" textRotation="90"/>
    </xf>
    <xf numFmtId="0" fontId="70" fillId="0" borderId="20" xfId="0" applyFont="1" applyBorder="1" applyAlignment="1" applyProtection="1">
      <alignment horizontal="center" vertical="center"/>
    </xf>
    <xf numFmtId="0" fontId="71" fillId="0" borderId="20" xfId="0" applyFont="1" applyBorder="1" applyAlignment="1" applyProtection="1">
      <alignment horizontal="left" vertical="top"/>
      <protection locked="0"/>
    </xf>
    <xf numFmtId="49" fontId="77" fillId="0" borderId="20" xfId="0" applyNumberFormat="1" applyFont="1" applyBorder="1" applyAlignment="1" applyProtection="1">
      <alignment horizontal="left" vertical="center"/>
    </xf>
    <xf numFmtId="49" fontId="89" fillId="0" borderId="20" xfId="0" applyNumberFormat="1" applyFont="1" applyBorder="1" applyAlignment="1" applyProtection="1">
      <alignment horizontal="left"/>
      <protection locked="0"/>
    </xf>
    <xf numFmtId="49" fontId="77" fillId="0" borderId="20" xfId="0" applyNumberFormat="1" applyFont="1" applyBorder="1" applyAlignment="1" applyProtection="1">
      <alignment horizontal="left"/>
      <protection locked="0"/>
    </xf>
    <xf numFmtId="49" fontId="77" fillId="0" borderId="20" xfId="0" applyNumberFormat="1" applyFont="1" applyBorder="1" applyAlignment="1" applyProtection="1">
      <alignment horizontal="left"/>
    </xf>
    <xf numFmtId="165" fontId="112" fillId="0" borderId="0" xfId="2" applyNumberFormat="1" applyFont="1" applyFill="1" applyBorder="1" applyAlignment="1">
      <alignment horizontal="center"/>
    </xf>
    <xf numFmtId="0" fontId="126" fillId="0" borderId="0" xfId="0" applyFont="1" applyAlignment="1">
      <alignment horizontal="center"/>
    </xf>
    <xf numFmtId="0" fontId="114" fillId="0" borderId="0" xfId="0" applyFont="1" applyAlignment="1">
      <alignment vertical="center"/>
    </xf>
    <xf numFmtId="0" fontId="71" fillId="0" borderId="20" xfId="7" applyFont="1" applyFill="1" applyBorder="1" applyProtection="1"/>
    <xf numFmtId="0" fontId="71" fillId="0" borderId="20" xfId="0" applyFont="1" applyFill="1" applyBorder="1" applyProtection="1"/>
    <xf numFmtId="0" fontId="71" fillId="0" borderId="20" xfId="7" applyFont="1" applyFill="1" applyBorder="1" applyAlignment="1" applyProtection="1">
      <alignment wrapText="1"/>
      <protection locked="0"/>
    </xf>
    <xf numFmtId="0" fontId="0" fillId="0" borderId="0" xfId="0" applyFill="1" applyAlignment="1">
      <alignment horizontal="left" indent="1"/>
    </xf>
    <xf numFmtId="0" fontId="0" fillId="0" borderId="20" xfId="0" applyFill="1" applyBorder="1" applyAlignment="1">
      <alignment horizontal="left" indent="1"/>
    </xf>
    <xf numFmtId="167" fontId="75" fillId="0" borderId="20" xfId="2" applyNumberFormat="1" applyFont="1" applyFill="1" applyBorder="1" applyAlignment="1" applyProtection="1">
      <alignment horizontal="left" wrapText="1"/>
      <protection locked="0"/>
    </xf>
    <xf numFmtId="0" fontId="89" fillId="0" borderId="20" xfId="0" applyFont="1" applyFill="1" applyBorder="1" applyAlignment="1" applyProtection="1">
      <alignment vertical="center" wrapText="1"/>
      <protection locked="0"/>
    </xf>
    <xf numFmtId="3" fontId="71" fillId="9" borderId="20" xfId="7" applyNumberFormat="1" applyFont="1" applyFill="1" applyBorder="1" applyAlignment="1" applyProtection="1">
      <alignment horizontal="center"/>
      <protection locked="0"/>
    </xf>
    <xf numFmtId="41" fontId="71" fillId="9" borderId="20" xfId="7" applyNumberFormat="1" applyFont="1" applyFill="1" applyBorder="1" applyAlignment="1" applyProtection="1">
      <alignment horizontal="center" vertical="center"/>
    </xf>
    <xf numFmtId="3" fontId="71" fillId="9" borderId="20" xfId="7" applyNumberFormat="1" applyFont="1" applyFill="1" applyBorder="1" applyAlignment="1" applyProtection="1">
      <alignment horizontal="right"/>
      <protection locked="0"/>
    </xf>
    <xf numFmtId="3" fontId="70" fillId="9" borderId="52" xfId="0" applyNumberFormat="1" applyFont="1" applyFill="1" applyBorder="1" applyAlignment="1" applyProtection="1">
      <alignment horizontal="right"/>
    </xf>
    <xf numFmtId="49" fontId="148" fillId="0" borderId="14" xfId="0" applyNumberFormat="1" applyFont="1" applyBorder="1" applyAlignment="1">
      <alignment horizontal="center" vertical="center" wrapText="1"/>
    </xf>
    <xf numFmtId="0" fontId="148" fillId="0" borderId="14" xfId="0" applyFont="1" applyBorder="1" applyAlignment="1">
      <alignment horizontal="center" vertical="center" wrapText="1"/>
    </xf>
    <xf numFmtId="0" fontId="147" fillId="0" borderId="54" xfId="0" applyFont="1" applyFill="1" applyBorder="1" applyAlignment="1">
      <alignment horizontal="left"/>
    </xf>
    <xf numFmtId="0" fontId="0" fillId="0" borderId="55" xfId="0" applyBorder="1"/>
    <xf numFmtId="0" fontId="0" fillId="0" borderId="56" xfId="0" applyBorder="1"/>
    <xf numFmtId="0" fontId="0" fillId="0" borderId="57" xfId="0" applyBorder="1"/>
    <xf numFmtId="0" fontId="0" fillId="0" borderId="58" xfId="0" applyBorder="1"/>
    <xf numFmtId="0" fontId="0" fillId="0" borderId="59" xfId="0" applyBorder="1"/>
    <xf numFmtId="0" fontId="0" fillId="0" borderId="60" xfId="0" applyBorder="1"/>
    <xf numFmtId="0" fontId="0" fillId="0" borderId="61" xfId="0" applyBorder="1"/>
    <xf numFmtId="0" fontId="0" fillId="0" borderId="62" xfId="0" applyBorder="1"/>
    <xf numFmtId="0" fontId="0" fillId="0" borderId="63" xfId="0" applyBorder="1"/>
    <xf numFmtId="49" fontId="148" fillId="19" borderId="0" xfId="0" applyNumberFormat="1" applyFont="1" applyFill="1" applyBorder="1" applyAlignment="1">
      <alignment horizontal="center" vertical="center" wrapText="1"/>
    </xf>
    <xf numFmtId="0" fontId="148" fillId="19" borderId="19" xfId="0" applyFont="1" applyFill="1" applyBorder="1" applyAlignment="1">
      <alignment horizontal="center" vertical="center" wrapText="1"/>
    </xf>
    <xf numFmtId="44" fontId="148" fillId="19" borderId="19" xfId="4" applyNumberFormat="1" applyFont="1" applyFill="1" applyBorder="1" applyAlignment="1">
      <alignment horizontal="center" vertical="center" wrapText="1"/>
    </xf>
    <xf numFmtId="168" fontId="148" fillId="19" borderId="19" xfId="2" applyNumberFormat="1" applyFont="1" applyFill="1" applyBorder="1" applyAlignment="1">
      <alignment horizontal="center" vertical="center" wrapText="1"/>
    </xf>
    <xf numFmtId="43" fontId="148" fillId="19" borderId="19" xfId="2" applyNumberFormat="1" applyFont="1" applyFill="1" applyBorder="1" applyAlignment="1">
      <alignment horizontal="center" vertical="center" wrapText="1"/>
    </xf>
    <xf numFmtId="0" fontId="0" fillId="0" borderId="0" xfId="0" applyAlignment="1">
      <alignment horizontal="left" wrapText="1" indent="1"/>
    </xf>
    <xf numFmtId="0" fontId="0" fillId="20" borderId="0" xfId="0" applyFill="1"/>
    <xf numFmtId="0" fontId="133" fillId="9" borderId="15" xfId="0" applyFont="1" applyFill="1" applyBorder="1" applyAlignment="1" applyProtection="1">
      <alignment horizontal="left" wrapText="1"/>
      <protection locked="0"/>
    </xf>
    <xf numFmtId="0" fontId="133" fillId="9" borderId="15" xfId="0" applyFont="1" applyFill="1" applyBorder="1" applyAlignment="1" applyProtection="1">
      <alignment horizontal="left" vertical="center" wrapText="1"/>
      <protection locked="0"/>
    </xf>
    <xf numFmtId="167" fontId="133" fillId="9" borderId="14" xfId="2" applyNumberFormat="1" applyFont="1" applyFill="1" applyBorder="1" applyAlignment="1" applyProtection="1">
      <alignment horizontal="left" wrapText="1"/>
      <protection locked="0"/>
    </xf>
    <xf numFmtId="44" fontId="133" fillId="9" borderId="14" xfId="4" applyNumberFormat="1" applyFont="1" applyFill="1" applyBorder="1" applyAlignment="1" applyProtection="1">
      <protection locked="0"/>
    </xf>
    <xf numFmtId="168" fontId="133" fillId="9" borderId="14" xfId="2" applyNumberFormat="1" applyFont="1" applyFill="1" applyBorder="1" applyAlignment="1" applyProtection="1">
      <protection locked="0"/>
    </xf>
    <xf numFmtId="44" fontId="133" fillId="9" borderId="14" xfId="4" applyNumberFormat="1" applyFont="1" applyFill="1" applyBorder="1" applyProtection="1">
      <protection locked="0"/>
    </xf>
    <xf numFmtId="168" fontId="133" fillId="9" borderId="14" xfId="2" applyNumberFormat="1" applyFont="1" applyFill="1" applyBorder="1" applyProtection="1">
      <protection locked="0"/>
    </xf>
    <xf numFmtId="167" fontId="133" fillId="9" borderId="14" xfId="2" applyNumberFormat="1" applyFont="1" applyFill="1" applyBorder="1" applyAlignment="1" applyProtection="1">
      <alignment horizontal="left" vertical="center" wrapText="1"/>
      <protection locked="0"/>
    </xf>
    <xf numFmtId="44" fontId="133" fillId="9" borderId="14" xfId="4" applyNumberFormat="1" applyFont="1" applyFill="1" applyBorder="1" applyAlignment="1" applyProtection="1">
      <alignment vertical="center"/>
      <protection locked="0"/>
    </xf>
    <xf numFmtId="168" fontId="133" fillId="9" borderId="14" xfId="2" applyNumberFormat="1" applyFont="1" applyFill="1" applyBorder="1" applyAlignment="1" applyProtection="1">
      <alignment vertical="center"/>
      <protection locked="0"/>
    </xf>
    <xf numFmtId="10" fontId="133" fillId="9" borderId="14" xfId="4" applyNumberFormat="1" applyFont="1" applyFill="1" applyBorder="1" applyAlignment="1" applyProtection="1">
      <alignment horizontal="center"/>
      <protection locked="0"/>
    </xf>
    <xf numFmtId="10" fontId="133" fillId="9" borderId="14" xfId="4" applyNumberFormat="1" applyFont="1" applyFill="1" applyBorder="1" applyAlignment="1" applyProtection="1">
      <alignment horizontal="center" vertical="center"/>
      <protection locked="0"/>
    </xf>
    <xf numFmtId="165" fontId="4" fillId="0" borderId="20" xfId="2" applyNumberFormat="1" applyFont="1" applyFill="1" applyBorder="1" applyAlignment="1" applyProtection="1">
      <alignment horizontal="left"/>
      <protection locked="0"/>
    </xf>
    <xf numFmtId="0" fontId="0" fillId="0" borderId="0" xfId="0" pivotButton="1" applyAlignment="1" applyProtection="1">
      <alignment wrapText="1"/>
      <protection locked="0"/>
    </xf>
    <xf numFmtId="0" fontId="0" fillId="0" borderId="0" xfId="0" applyAlignment="1" applyProtection="1">
      <alignment wrapText="1"/>
      <protection locked="0"/>
    </xf>
    <xf numFmtId="0" fontId="0" fillId="0" borderId="20" xfId="0" applyBorder="1" applyAlignment="1" applyProtection="1">
      <alignment horizontal="left" wrapText="1"/>
      <protection locked="0"/>
    </xf>
    <xf numFmtId="0" fontId="0" fillId="0" borderId="20" xfId="0" applyNumberFormat="1" applyBorder="1" applyProtection="1">
      <protection locked="0"/>
    </xf>
    <xf numFmtId="0" fontId="0" fillId="0" borderId="0" xfId="0" applyAlignment="1" applyProtection="1">
      <alignment horizontal="left" indent="1"/>
      <protection locked="0"/>
    </xf>
    <xf numFmtId="44" fontId="0" fillId="0" borderId="20" xfId="0" applyNumberFormat="1" applyBorder="1" applyProtection="1">
      <protection locked="0"/>
    </xf>
    <xf numFmtId="0" fontId="0" fillId="0" borderId="0" xfId="0" applyAlignment="1" applyProtection="1">
      <alignment horizontal="left"/>
      <protection locked="0"/>
    </xf>
    <xf numFmtId="0" fontId="58" fillId="12" borderId="0" xfId="0" applyFont="1" applyFill="1" applyAlignment="1" applyProtection="1">
      <alignment vertical="center"/>
      <protection locked="0"/>
    </xf>
    <xf numFmtId="0" fontId="0" fillId="0" borderId="0" xfId="0" applyProtection="1">
      <protection locked="0"/>
    </xf>
    <xf numFmtId="0" fontId="0" fillId="0" borderId="0" xfId="0" applyAlignment="1" applyProtection="1">
      <alignment horizontal="center"/>
      <protection locked="0"/>
    </xf>
    <xf numFmtId="168" fontId="0" fillId="0" borderId="0" xfId="2" applyNumberFormat="1" applyFont="1" applyProtection="1">
      <protection locked="0"/>
    </xf>
    <xf numFmtId="43" fontId="0" fillId="0" borderId="0" xfId="2" applyNumberFormat="1" applyFont="1" applyProtection="1">
      <protection locked="0"/>
    </xf>
    <xf numFmtId="43" fontId="0" fillId="0" borderId="0" xfId="2" applyFont="1" applyProtection="1">
      <protection locked="0"/>
    </xf>
    <xf numFmtId="0" fontId="142" fillId="0" borderId="0" xfId="0" applyFont="1" applyAlignment="1">
      <alignment horizontal="left" vertical="center"/>
    </xf>
    <xf numFmtId="0" fontId="33" fillId="9" borderId="0" xfId="0" applyFont="1" applyFill="1" applyBorder="1" applyAlignment="1" applyProtection="1">
      <alignment vertical="center" wrapText="1"/>
    </xf>
    <xf numFmtId="0" fontId="32" fillId="9" borderId="0" xfId="0" applyFont="1" applyFill="1" applyAlignment="1" applyProtection="1">
      <alignment wrapText="1"/>
    </xf>
    <xf numFmtId="0" fontId="33" fillId="9" borderId="0" xfId="0" applyFont="1" applyFill="1" applyBorder="1" applyAlignment="1" applyProtection="1">
      <alignment wrapText="1"/>
    </xf>
    <xf numFmtId="0" fontId="35" fillId="9" borderId="0" xfId="0" applyFont="1" applyFill="1" applyBorder="1" applyAlignment="1" applyProtection="1">
      <alignment horizontal="center"/>
    </xf>
    <xf numFmtId="0" fontId="33" fillId="9" borderId="10" xfId="0" applyFont="1" applyFill="1" applyBorder="1" applyAlignment="1" applyProtection="1">
      <alignment horizontal="left" vertical="center"/>
    </xf>
    <xf numFmtId="0" fontId="33" fillId="9" borderId="6" xfId="0" applyFont="1" applyFill="1" applyBorder="1" applyAlignment="1" applyProtection="1">
      <alignment horizontal="left" vertical="center"/>
    </xf>
    <xf numFmtId="0" fontId="71" fillId="9" borderId="14" xfId="0" applyFont="1" applyFill="1" applyBorder="1" applyAlignment="1" applyProtection="1">
      <alignment horizontal="left" vertical="center" wrapText="1"/>
    </xf>
    <xf numFmtId="0" fontId="71" fillId="9" borderId="15" xfId="0" applyFont="1" applyFill="1" applyBorder="1" applyAlignment="1" applyProtection="1">
      <alignment wrapText="1"/>
    </xf>
    <xf numFmtId="0" fontId="71" fillId="9" borderId="11" xfId="0" applyFont="1" applyFill="1" applyBorder="1" applyAlignment="1" applyProtection="1">
      <alignment wrapText="1"/>
    </xf>
    <xf numFmtId="165" fontId="137" fillId="0" borderId="0" xfId="2" applyNumberFormat="1" applyFont="1" applyFill="1" applyAlignment="1">
      <alignment horizontal="left"/>
    </xf>
    <xf numFmtId="165" fontId="113" fillId="0" borderId="0" xfId="2" applyNumberFormat="1" applyFont="1" applyFill="1" applyBorder="1" applyAlignment="1">
      <alignment horizontal="center"/>
    </xf>
    <xf numFmtId="0" fontId="0" fillId="0" borderId="0" xfId="0" applyAlignment="1"/>
    <xf numFmtId="0" fontId="0" fillId="0" borderId="0" xfId="0" applyBorder="1" applyAlignment="1"/>
    <xf numFmtId="0" fontId="116" fillId="0" borderId="0" xfId="0" applyFont="1" applyAlignment="1">
      <alignment horizontal="center"/>
    </xf>
    <xf numFmtId="0" fontId="32" fillId="9" borderId="0" xfId="0" applyFont="1" applyFill="1" applyAlignment="1">
      <alignment wrapText="1"/>
    </xf>
    <xf numFmtId="0" fontId="32" fillId="9" borderId="0" xfId="0" applyFont="1" applyFill="1" applyAlignment="1">
      <alignment horizontal="left" wrapText="1"/>
    </xf>
    <xf numFmtId="49" fontId="32" fillId="9" borderId="10" xfId="0" applyNumberFormat="1" applyFont="1" applyFill="1" applyBorder="1" applyAlignment="1" applyProtection="1">
      <alignment horizontal="left"/>
    </xf>
    <xf numFmtId="49" fontId="32" fillId="9" borderId="6" xfId="0" applyNumberFormat="1" applyFont="1" applyFill="1" applyBorder="1" applyAlignment="1" applyProtection="1">
      <alignment horizontal="left"/>
    </xf>
    <xf numFmtId="49" fontId="32" fillId="9" borderId="21" xfId="0" applyNumberFormat="1" applyFont="1" applyFill="1" applyBorder="1" applyAlignment="1" applyProtection="1">
      <alignment horizontal="left"/>
    </xf>
    <xf numFmtId="0" fontId="142" fillId="0" borderId="0" xfId="0" applyFont="1" applyAlignment="1">
      <alignment horizontal="left" vertical="center" wrapText="1"/>
    </xf>
    <xf numFmtId="0" fontId="142" fillId="0" borderId="0" xfId="0" applyFont="1" applyAlignment="1">
      <alignment horizontal="left" vertical="center"/>
    </xf>
    <xf numFmtId="0" fontId="143" fillId="0" borderId="0" xfId="0" applyFont="1" applyAlignment="1">
      <alignment horizontal="left" vertical="center"/>
    </xf>
    <xf numFmtId="0" fontId="31" fillId="0" borderId="17" xfId="0" applyFont="1" applyBorder="1" applyAlignment="1" applyProtection="1">
      <alignment horizontal="center"/>
    </xf>
    <xf numFmtId="0" fontId="31" fillId="2" borderId="7" xfId="0" applyFont="1" applyFill="1" applyBorder="1" applyProtection="1"/>
    <xf numFmtId="0" fontId="31" fillId="2" borderId="8" xfId="0" applyFont="1" applyFill="1" applyBorder="1" applyProtection="1"/>
    <xf numFmtId="0" fontId="31" fillId="2" borderId="9" xfId="0" applyFont="1" applyFill="1" applyBorder="1" applyAlignment="1" applyProtection="1">
      <alignment horizontal="center"/>
    </xf>
    <xf numFmtId="0" fontId="31" fillId="2" borderId="10" xfId="0" applyFont="1" applyFill="1" applyBorder="1" applyProtection="1"/>
    <xf numFmtId="0" fontId="31" fillId="2" borderId="6" xfId="0" applyFont="1" applyFill="1" applyBorder="1" applyProtection="1"/>
    <xf numFmtId="0" fontId="66" fillId="2" borderId="33" xfId="0" applyFont="1" applyFill="1" applyBorder="1" applyAlignment="1" applyProtection="1">
      <alignment horizontal="center"/>
    </xf>
    <xf numFmtId="0" fontId="31" fillId="0" borderId="11" xfId="0" applyFont="1" applyBorder="1" applyAlignment="1" applyProtection="1"/>
    <xf numFmtId="0" fontId="31" fillId="2" borderId="12" xfId="0" applyFont="1" applyFill="1" applyBorder="1" applyProtection="1"/>
    <xf numFmtId="0" fontId="31" fillId="2" borderId="0" xfId="0" applyFont="1" applyFill="1" applyBorder="1" applyProtection="1"/>
    <xf numFmtId="0" fontId="31" fillId="2" borderId="13" xfId="0" applyFont="1" applyFill="1" applyBorder="1" applyProtection="1"/>
    <xf numFmtId="0" fontId="39" fillId="2" borderId="14" xfId="0" applyFont="1" applyFill="1" applyBorder="1" applyProtection="1"/>
    <xf numFmtId="0" fontId="39" fillId="2" borderId="15" xfId="0" applyFont="1" applyFill="1" applyBorder="1" applyProtection="1"/>
    <xf numFmtId="0" fontId="31" fillId="2" borderId="15" xfId="0" applyFont="1" applyFill="1" applyBorder="1" applyProtection="1"/>
    <xf numFmtId="0" fontId="31" fillId="2" borderId="16" xfId="0" applyFont="1" applyFill="1" applyBorder="1" applyProtection="1"/>
    <xf numFmtId="0" fontId="37" fillId="2" borderId="12" xfId="0" applyFont="1" applyFill="1" applyBorder="1" applyAlignment="1" applyProtection="1">
      <alignment horizontal="center"/>
    </xf>
    <xf numFmtId="0" fontId="31" fillId="2" borderId="2" xfId="0" applyFont="1" applyFill="1" applyBorder="1" applyProtection="1"/>
    <xf numFmtId="0" fontId="31" fillId="2" borderId="17" xfId="0" applyFont="1" applyFill="1" applyBorder="1" applyProtection="1"/>
    <xf numFmtId="0" fontId="39" fillId="2" borderId="18" xfId="0" applyFont="1" applyFill="1" applyBorder="1" applyProtection="1"/>
    <xf numFmtId="0" fontId="39" fillId="2" borderId="0" xfId="0" applyFont="1" applyFill="1" applyBorder="1" applyProtection="1"/>
    <xf numFmtId="0" fontId="39" fillId="2" borderId="19" xfId="0" applyFont="1" applyFill="1" applyBorder="1" applyProtection="1"/>
    <xf numFmtId="0" fontId="31" fillId="2" borderId="1" xfId="0" applyFont="1" applyFill="1" applyBorder="1" applyProtection="1"/>
    <xf numFmtId="0" fontId="37" fillId="2" borderId="21" xfId="0" applyFont="1" applyFill="1" applyBorder="1" applyAlignment="1" applyProtection="1">
      <alignment horizontal="center"/>
    </xf>
    <xf numFmtId="0" fontId="39" fillId="2" borderId="13" xfId="0" applyFont="1" applyFill="1" applyBorder="1" applyProtection="1"/>
    <xf numFmtId="0" fontId="111" fillId="2" borderId="20" xfId="0" applyFont="1" applyFill="1" applyBorder="1" applyProtection="1"/>
    <xf numFmtId="0" fontId="31" fillId="2" borderId="20" xfId="0" applyFont="1" applyFill="1" applyBorder="1" applyProtection="1"/>
    <xf numFmtId="0" fontId="66" fillId="2" borderId="20" xfId="0" applyFont="1" applyFill="1" applyBorder="1" applyAlignment="1" applyProtection="1">
      <alignment horizontal="center"/>
    </xf>
    <xf numFmtId="0" fontId="122" fillId="2" borderId="20" xfId="0" applyFont="1" applyFill="1" applyBorder="1" applyAlignment="1" applyProtection="1">
      <alignment horizontal="center"/>
    </xf>
    <xf numFmtId="0" fontId="37" fillId="2" borderId="0" xfId="0" applyFont="1" applyFill="1" applyBorder="1" applyAlignment="1" applyProtection="1">
      <alignment horizontal="center"/>
    </xf>
    <xf numFmtId="0" fontId="31" fillId="2" borderId="15" xfId="0" applyFont="1" applyFill="1" applyBorder="1" applyAlignment="1" applyProtection="1"/>
    <xf numFmtId="0" fontId="111" fillId="2" borderId="20" xfId="0" applyFont="1" applyFill="1" applyBorder="1" applyAlignment="1" applyProtection="1">
      <alignment horizontal="right"/>
    </xf>
    <xf numFmtId="0" fontId="31" fillId="2" borderId="22" xfId="0" applyFont="1" applyFill="1" applyBorder="1" applyProtection="1"/>
    <xf numFmtId="0" fontId="31" fillId="3" borderId="0" xfId="0" applyFont="1" applyFill="1" applyBorder="1" applyProtection="1"/>
    <xf numFmtId="0" fontId="31" fillId="3" borderId="1" xfId="0" applyFont="1" applyFill="1" applyBorder="1" applyProtection="1"/>
    <xf numFmtId="0" fontId="31" fillId="2" borderId="20" xfId="0" applyFont="1" applyFill="1" applyBorder="1" applyAlignment="1" applyProtection="1">
      <alignment horizontal="center"/>
    </xf>
    <xf numFmtId="0" fontId="66" fillId="2" borderId="23" xfId="0" applyFont="1" applyFill="1" applyBorder="1" applyProtection="1"/>
    <xf numFmtId="0" fontId="31" fillId="2" borderId="11" xfId="0" applyFont="1" applyFill="1" applyBorder="1" applyProtection="1"/>
    <xf numFmtId="0" fontId="31" fillId="2" borderId="20" xfId="0" applyFont="1" applyFill="1" applyBorder="1" applyAlignment="1" applyProtection="1">
      <alignment horizontal="right"/>
    </xf>
    <xf numFmtId="0" fontId="31" fillId="3" borderId="2" xfId="0" applyFont="1" applyFill="1" applyBorder="1" applyProtection="1"/>
    <xf numFmtId="0" fontId="31" fillId="3" borderId="3" xfId="0" applyFont="1" applyFill="1" applyBorder="1" applyProtection="1"/>
    <xf numFmtId="0" fontId="66" fillId="2" borderId="22" xfId="0" applyFont="1" applyFill="1" applyBorder="1" applyProtection="1"/>
    <xf numFmtId="0" fontId="66" fillId="2" borderId="18" xfId="0" applyFont="1" applyFill="1" applyBorder="1" applyProtection="1"/>
    <xf numFmtId="0" fontId="66" fillId="2" borderId="14" xfId="0" applyFont="1" applyFill="1" applyBorder="1" applyProtection="1"/>
    <xf numFmtId="49" fontId="31" fillId="2" borderId="16" xfId="0" applyNumberFormat="1" applyFont="1" applyFill="1" applyBorder="1" applyAlignment="1" applyProtection="1"/>
    <xf numFmtId="0" fontId="37" fillId="2" borderId="20" xfId="0" applyFont="1" applyFill="1" applyBorder="1" applyAlignment="1" applyProtection="1">
      <alignment horizontal="center"/>
    </xf>
    <xf numFmtId="0" fontId="31" fillId="2" borderId="19" xfId="0" applyFont="1" applyFill="1" applyBorder="1" applyProtection="1"/>
    <xf numFmtId="0" fontId="31" fillId="0" borderId="17" xfId="0" applyFont="1" applyBorder="1" applyAlignment="1" applyProtection="1">
      <alignment horizontal="left"/>
    </xf>
    <xf numFmtId="0" fontId="31" fillId="2" borderId="18" xfId="0" applyFont="1" applyFill="1" applyBorder="1" applyProtection="1"/>
    <xf numFmtId="14" fontId="37" fillId="2" borderId="0" xfId="0" applyNumberFormat="1" applyFont="1" applyFill="1" applyBorder="1" applyAlignment="1" applyProtection="1">
      <alignment horizontal="left"/>
    </xf>
    <xf numFmtId="0" fontId="31" fillId="2" borderId="0" xfId="0" applyFont="1" applyFill="1" applyBorder="1" applyAlignment="1" applyProtection="1">
      <alignment horizontal="right"/>
    </xf>
    <xf numFmtId="0" fontId="37" fillId="2" borderId="24" xfId="0" applyFont="1" applyFill="1" applyBorder="1" applyAlignment="1" applyProtection="1">
      <alignment horizontal="center"/>
    </xf>
    <xf numFmtId="0" fontId="31" fillId="2" borderId="3" xfId="0" applyFont="1" applyFill="1" applyBorder="1" applyProtection="1"/>
    <xf numFmtId="0" fontId="31" fillId="2" borderId="21" xfId="0" applyFont="1" applyFill="1" applyBorder="1" applyAlignment="1" applyProtection="1"/>
    <xf numFmtId="0" fontId="31" fillId="2" borderId="4" xfId="0" applyFont="1" applyFill="1" applyBorder="1" applyProtection="1"/>
    <xf numFmtId="0" fontId="31" fillId="2" borderId="5" xfId="0" applyFont="1" applyFill="1" applyBorder="1" applyProtection="1"/>
    <xf numFmtId="0" fontId="40" fillId="2" borderId="0" xfId="0" applyFont="1" applyFill="1" applyBorder="1" applyProtection="1"/>
    <xf numFmtId="0" fontId="41" fillId="2" borderId="18" xfId="0" applyFont="1" applyFill="1" applyBorder="1" applyProtection="1"/>
    <xf numFmtId="0" fontId="31" fillId="9" borderId="20" xfId="0" applyFont="1" applyFill="1" applyBorder="1" applyAlignment="1" applyProtection="1">
      <alignment horizontal="center"/>
    </xf>
    <xf numFmtId="0" fontId="31" fillId="9" borderId="6" xfId="0" applyFont="1" applyFill="1" applyBorder="1" applyAlignment="1" applyProtection="1">
      <alignment horizontal="right"/>
    </xf>
    <xf numFmtId="0" fontId="31" fillId="9" borderId="12" xfId="0" applyFont="1" applyFill="1" applyBorder="1" applyProtection="1"/>
    <xf numFmtId="0" fontId="31" fillId="9" borderId="21" xfId="0" applyFont="1" applyFill="1" applyBorder="1" applyAlignment="1" applyProtection="1">
      <alignment horizontal="center"/>
    </xf>
    <xf numFmtId="14" fontId="31" fillId="9" borderId="34" xfId="0" applyNumberFormat="1" applyFont="1" applyFill="1" applyBorder="1" applyAlignment="1" applyProtection="1">
      <alignment horizontal="center"/>
    </xf>
    <xf numFmtId="0" fontId="31" fillId="2" borderId="25" xfId="0" applyFont="1" applyFill="1" applyBorder="1" applyProtection="1"/>
    <xf numFmtId="0" fontId="31" fillId="9" borderId="25" xfId="0" applyFont="1" applyFill="1" applyBorder="1" applyProtection="1"/>
    <xf numFmtId="49" fontId="142" fillId="0" borderId="0" xfId="0" applyNumberFormat="1" applyFont="1" applyAlignment="1">
      <alignment vertical="center"/>
    </xf>
    <xf numFmtId="0" fontId="151" fillId="9" borderId="15" xfId="0" applyFont="1" applyFill="1" applyBorder="1" applyAlignment="1" applyProtection="1">
      <alignment horizontal="left" vertical="center" wrapText="1"/>
      <protection locked="0"/>
    </xf>
    <xf numFmtId="167" fontId="151" fillId="9" borderId="14" xfId="2" applyNumberFormat="1" applyFont="1" applyFill="1" applyBorder="1" applyAlignment="1" applyProtection="1">
      <alignment horizontal="left" wrapText="1"/>
      <protection locked="0"/>
    </xf>
    <xf numFmtId="44" fontId="151" fillId="9" borderId="14" xfId="4" applyNumberFormat="1" applyFont="1" applyFill="1" applyBorder="1" applyProtection="1">
      <protection locked="0"/>
    </xf>
    <xf numFmtId="168" fontId="151" fillId="9" borderId="14" xfId="2" applyNumberFormat="1" applyFont="1" applyFill="1" applyBorder="1" applyProtection="1">
      <protection locked="0"/>
    </xf>
    <xf numFmtId="10" fontId="151" fillId="9" borderId="14" xfId="4" applyNumberFormat="1" applyFont="1" applyFill="1" applyBorder="1" applyAlignment="1" applyProtection="1">
      <alignment horizontal="center"/>
      <protection locked="0"/>
    </xf>
    <xf numFmtId="165" fontId="117" fillId="9" borderId="20" xfId="2" applyNumberFormat="1" applyFont="1" applyFill="1" applyBorder="1" applyAlignment="1" applyProtection="1">
      <alignment horizontal="right"/>
    </xf>
    <xf numFmtId="166" fontId="33" fillId="2" borderId="20" xfId="0" applyNumberFormat="1" applyFont="1" applyFill="1" applyBorder="1" applyAlignment="1" applyProtection="1">
      <alignment horizontal="right"/>
    </xf>
    <xf numFmtId="166" fontId="33" fillId="2" borderId="30" xfId="2" applyNumberFormat="1" applyFont="1" applyFill="1" applyBorder="1" applyAlignment="1" applyProtection="1">
      <alignment horizontal="right"/>
    </xf>
    <xf numFmtId="165" fontId="33" fillId="2" borderId="20" xfId="2" applyNumberFormat="1" applyFont="1" applyFill="1" applyBorder="1" applyProtection="1"/>
    <xf numFmtId="165" fontId="33" fillId="2" borderId="20" xfId="0" applyNumberFormat="1" applyFont="1" applyFill="1" applyBorder="1" applyProtection="1"/>
    <xf numFmtId="165" fontId="35" fillId="2" borderId="20" xfId="0" applyNumberFormat="1" applyFont="1" applyFill="1" applyBorder="1" applyAlignment="1" applyProtection="1">
      <alignment horizontal="center" vertical="center" wrapText="1"/>
    </xf>
    <xf numFmtId="165" fontId="33" fillId="2" borderId="20" xfId="6" applyNumberFormat="1" applyFont="1" applyFill="1" applyBorder="1" applyAlignment="1" applyProtection="1"/>
    <xf numFmtId="165" fontId="33" fillId="5" borderId="20" xfId="2" applyNumberFormat="1" applyFont="1" applyFill="1" applyBorder="1" applyProtection="1"/>
    <xf numFmtId="0" fontId="153" fillId="9" borderId="15" xfId="0" applyFont="1" applyFill="1" applyBorder="1" applyAlignment="1" applyProtection="1">
      <alignment horizontal="left" vertical="center" wrapText="1"/>
      <protection locked="0"/>
    </xf>
    <xf numFmtId="167" fontId="153" fillId="9" borderId="14" xfId="2" applyNumberFormat="1" applyFont="1" applyFill="1" applyBorder="1" applyAlignment="1" applyProtection="1">
      <alignment horizontal="left" wrapText="1"/>
      <protection locked="0"/>
    </xf>
    <xf numFmtId="44" fontId="153" fillId="9" borderId="14" xfId="4" applyNumberFormat="1" applyFont="1" applyFill="1" applyBorder="1" applyProtection="1">
      <protection locked="0"/>
    </xf>
    <xf numFmtId="168" fontId="153" fillId="9" borderId="14" xfId="2" applyNumberFormat="1" applyFont="1" applyFill="1" applyBorder="1" applyProtection="1">
      <protection locked="0"/>
    </xf>
    <xf numFmtId="10" fontId="153" fillId="9" borderId="14" xfId="4" applyNumberFormat="1" applyFont="1" applyFill="1" applyBorder="1" applyAlignment="1" applyProtection="1">
      <alignment horizontal="center"/>
      <protection locked="0"/>
    </xf>
    <xf numFmtId="0" fontId="148" fillId="21" borderId="14" xfId="0" applyFont="1" applyFill="1" applyBorder="1" applyAlignment="1">
      <alignment horizontal="center" vertical="center" wrapText="1"/>
    </xf>
    <xf numFmtId="167" fontId="149" fillId="21" borderId="14" xfId="2" applyNumberFormat="1" applyFont="1" applyFill="1" applyBorder="1" applyAlignment="1" applyProtection="1">
      <alignment horizontal="center" wrapText="1"/>
    </xf>
    <xf numFmtId="167" fontId="152" fillId="21" borderId="14" xfId="2" applyNumberFormat="1" applyFont="1" applyFill="1" applyBorder="1" applyAlignment="1" applyProtection="1">
      <alignment horizontal="center" wrapText="1"/>
    </xf>
    <xf numFmtId="167" fontId="154" fillId="21" borderId="14" xfId="2" applyNumberFormat="1" applyFont="1" applyFill="1" applyBorder="1" applyAlignment="1" applyProtection="1">
      <alignment horizontal="center" wrapText="1"/>
    </xf>
    <xf numFmtId="43" fontId="133" fillId="21" borderId="14" xfId="2" applyNumberFormat="1" applyFont="1" applyFill="1" applyBorder="1" applyAlignment="1"/>
    <xf numFmtId="43" fontId="151" fillId="21" borderId="14" xfId="2" applyNumberFormat="1" applyFont="1" applyFill="1" applyBorder="1" applyAlignment="1"/>
    <xf numFmtId="43" fontId="133" fillId="21" borderId="14" xfId="2" applyNumberFormat="1" applyFont="1" applyFill="1" applyBorder="1" applyAlignment="1">
      <alignment vertical="center"/>
    </xf>
    <xf numFmtId="43" fontId="153" fillId="21" borderId="14" xfId="2" applyNumberFormat="1" applyFont="1" applyFill="1" applyBorder="1" applyAlignment="1"/>
    <xf numFmtId="43" fontId="133" fillId="22" borderId="14" xfId="2" applyNumberFormat="1" applyFont="1" applyFill="1" applyBorder="1" applyAlignment="1"/>
    <xf numFmtId="10" fontId="133" fillId="22" borderId="14" xfId="4" applyNumberFormat="1" applyFont="1" applyFill="1" applyBorder="1" applyAlignment="1"/>
    <xf numFmtId="43" fontId="151" fillId="22" borderId="14" xfId="2" applyNumberFormat="1" applyFont="1" applyFill="1" applyBorder="1" applyAlignment="1"/>
    <xf numFmtId="10" fontId="151" fillId="22" borderId="14" xfId="4" applyNumberFormat="1" applyFont="1" applyFill="1" applyBorder="1" applyAlignment="1"/>
    <xf numFmtId="43" fontId="133" fillId="22" borderId="14" xfId="2" applyNumberFormat="1" applyFont="1" applyFill="1" applyBorder="1" applyAlignment="1">
      <alignment vertical="center"/>
    </xf>
    <xf numFmtId="10" fontId="133" fillId="22" borderId="14" xfId="4" applyNumberFormat="1" applyFont="1" applyFill="1" applyBorder="1" applyAlignment="1">
      <alignment vertical="center"/>
    </xf>
    <xf numFmtId="43" fontId="153" fillId="22" borderId="14" xfId="2" applyNumberFormat="1" applyFont="1" applyFill="1" applyBorder="1" applyAlignment="1"/>
    <xf numFmtId="10" fontId="153" fillId="22" borderId="14" xfId="4" applyNumberFormat="1" applyFont="1" applyFill="1" applyBorder="1" applyAlignment="1"/>
    <xf numFmtId="167" fontId="133" fillId="9" borderId="30" xfId="2" applyNumberFormat="1" applyFont="1" applyFill="1" applyBorder="1" applyAlignment="1" applyProtection="1">
      <alignment horizontal="left" wrapText="1"/>
      <protection locked="0"/>
    </xf>
    <xf numFmtId="167" fontId="133" fillId="9" borderId="15" xfId="2" applyNumberFormat="1" applyFont="1" applyFill="1" applyBorder="1" applyAlignment="1" applyProtection="1">
      <alignment horizontal="left" wrapText="1"/>
      <protection locked="0"/>
    </xf>
    <xf numFmtId="168" fontId="133" fillId="9" borderId="30" xfId="2" applyNumberFormat="1" applyFont="1" applyFill="1" applyBorder="1" applyProtection="1">
      <protection locked="0"/>
    </xf>
    <xf numFmtId="10" fontId="133" fillId="9" borderId="11" xfId="4" applyNumberFormat="1" applyFont="1" applyFill="1" applyBorder="1" applyAlignment="1" applyProtection="1">
      <alignment horizontal="center"/>
      <protection locked="0"/>
    </xf>
    <xf numFmtId="43" fontId="133" fillId="21" borderId="30" xfId="2" applyNumberFormat="1" applyFont="1" applyFill="1" applyBorder="1" applyAlignment="1"/>
    <xf numFmtId="43" fontId="133" fillId="22" borderId="11" xfId="2" applyNumberFormat="1" applyFont="1" applyFill="1" applyBorder="1" applyAlignment="1"/>
    <xf numFmtId="10" fontId="133" fillId="22" borderId="15" xfId="4" applyNumberFormat="1" applyFont="1" applyFill="1" applyBorder="1" applyAlignment="1"/>
    <xf numFmtId="0" fontId="141" fillId="0" borderId="0" xfId="0" applyFont="1" applyAlignment="1">
      <alignment horizontal="center" vertical="center"/>
    </xf>
    <xf numFmtId="0" fontId="69" fillId="0" borderId="0" xfId="0" applyFont="1" applyAlignment="1">
      <alignment vertical="center" wrapText="1"/>
    </xf>
    <xf numFmtId="0" fontId="61" fillId="0" borderId="0" xfId="0" applyFont="1" applyAlignment="1">
      <alignment horizontal="left" vertical="center" wrapText="1"/>
    </xf>
    <xf numFmtId="0" fontId="142" fillId="0" borderId="0" xfId="0" applyFont="1" applyAlignment="1">
      <alignment horizontal="left" vertical="center" wrapText="1"/>
    </xf>
    <xf numFmtId="0" fontId="69" fillId="0" borderId="0" xfId="0" applyFont="1" applyAlignment="1">
      <alignment horizontal="left" vertical="center" wrapText="1"/>
    </xf>
    <xf numFmtId="0" fontId="142" fillId="0" borderId="0" xfId="0" applyFont="1" applyAlignment="1">
      <alignment horizontal="left" vertical="center"/>
    </xf>
    <xf numFmtId="0" fontId="61" fillId="0" borderId="0" xfId="0" applyFont="1" applyAlignment="1">
      <alignment horizontal="left" vertical="center"/>
    </xf>
    <xf numFmtId="0" fontId="69" fillId="0" borderId="0" xfId="0" applyFont="1" applyAlignment="1">
      <alignment horizontal="left" wrapText="1"/>
    </xf>
    <xf numFmtId="0" fontId="68" fillId="12" borderId="0" xfId="0" applyFont="1" applyFill="1" applyAlignment="1">
      <alignment horizontal="left" wrapText="1"/>
    </xf>
    <xf numFmtId="49" fontId="142" fillId="0" borderId="0" xfId="0" applyNumberFormat="1" applyFont="1" applyAlignment="1">
      <alignment horizontal="left" vertical="center" wrapText="1"/>
    </xf>
    <xf numFmtId="49" fontId="143" fillId="0" borderId="0" xfId="0" applyNumberFormat="1" applyFont="1" applyAlignment="1">
      <alignment horizontal="left" vertical="center" wrapText="1"/>
    </xf>
    <xf numFmtId="0" fontId="33" fillId="9" borderId="13" xfId="0" applyFont="1" applyFill="1" applyBorder="1" applyAlignment="1" applyProtection="1">
      <alignment vertical="center"/>
    </xf>
    <xf numFmtId="0" fontId="35" fillId="9" borderId="10" xfId="0" applyFont="1" applyFill="1" applyBorder="1" applyAlignment="1" applyProtection="1">
      <alignment horizontal="center"/>
    </xf>
    <xf numFmtId="0" fontId="35" fillId="9" borderId="6" xfId="0" applyFont="1" applyFill="1" applyBorder="1" applyAlignment="1" applyProtection="1">
      <alignment horizontal="center"/>
    </xf>
    <xf numFmtId="0" fontId="32" fillId="9" borderId="6" xfId="0" applyFont="1" applyFill="1" applyBorder="1" applyAlignment="1" applyProtection="1">
      <alignment horizontal="center"/>
    </xf>
    <xf numFmtId="0" fontId="32" fillId="9" borderId="21" xfId="0" applyFont="1" applyFill="1" applyBorder="1" applyAlignment="1" applyProtection="1">
      <alignment horizontal="center"/>
    </xf>
    <xf numFmtId="0" fontId="32" fillId="9" borderId="22" xfId="0" applyFont="1" applyFill="1" applyBorder="1" applyAlignment="1" applyProtection="1">
      <protection locked="0"/>
    </xf>
    <xf numFmtId="0" fontId="32" fillId="9" borderId="17" xfId="0" applyFont="1" applyFill="1" applyBorder="1" applyAlignment="1" applyProtection="1">
      <protection locked="0"/>
    </xf>
    <xf numFmtId="0" fontId="32" fillId="9" borderId="10" xfId="0" applyFont="1" applyFill="1" applyBorder="1" applyAlignment="1" applyProtection="1">
      <protection locked="0"/>
    </xf>
    <xf numFmtId="0" fontId="32" fillId="9" borderId="21" xfId="0" applyFont="1" applyFill="1" applyBorder="1" applyAlignment="1" applyProtection="1">
      <protection locked="0"/>
    </xf>
    <xf numFmtId="0" fontId="33" fillId="9" borderId="20" xfId="0" applyFont="1" applyFill="1" applyBorder="1" applyAlignment="1" applyProtection="1">
      <alignment horizontal="left" vertical="center"/>
      <protection locked="0"/>
    </xf>
    <xf numFmtId="0" fontId="33" fillId="9" borderId="14" xfId="0" applyFont="1" applyFill="1" applyBorder="1" applyAlignment="1" applyProtection="1">
      <alignment vertical="center" wrapText="1"/>
    </xf>
    <xf numFmtId="0" fontId="33" fillId="9" borderId="15" xfId="0" applyFont="1" applyFill="1" applyBorder="1" applyAlignment="1" applyProtection="1">
      <alignment vertical="center" wrapText="1"/>
    </xf>
    <xf numFmtId="0" fontId="33" fillId="9" borderId="11" xfId="0" applyFont="1" applyFill="1" applyBorder="1" applyAlignment="1" applyProtection="1">
      <alignment vertical="center" wrapText="1"/>
    </xf>
    <xf numFmtId="0" fontId="33" fillId="9" borderId="19" xfId="0" applyFont="1" applyFill="1" applyBorder="1" applyAlignment="1" applyProtection="1">
      <alignment vertical="center" wrapText="1"/>
    </xf>
    <xf numFmtId="0" fontId="33" fillId="9" borderId="0" xfId="0" applyFont="1" applyFill="1" applyBorder="1" applyAlignment="1" applyProtection="1">
      <alignment vertical="center" wrapText="1"/>
    </xf>
    <xf numFmtId="0" fontId="33" fillId="9" borderId="0" xfId="0" applyFont="1" applyFill="1" applyAlignment="1" applyProtection="1">
      <alignment vertical="center" wrapText="1"/>
    </xf>
    <xf numFmtId="0" fontId="33" fillId="9" borderId="13" xfId="0" applyFont="1" applyFill="1" applyBorder="1" applyAlignment="1" applyProtection="1">
      <alignment vertical="center" wrapText="1"/>
    </xf>
    <xf numFmtId="0" fontId="33" fillId="9" borderId="22" xfId="0" applyFont="1" applyFill="1" applyBorder="1" applyAlignment="1" applyProtection="1">
      <alignment vertical="center" wrapText="1"/>
    </xf>
    <xf numFmtId="0" fontId="33" fillId="9" borderId="2" xfId="0" applyFont="1" applyFill="1" applyBorder="1" applyAlignment="1" applyProtection="1">
      <alignment vertical="center" wrapText="1"/>
    </xf>
    <xf numFmtId="0" fontId="33" fillId="9" borderId="17" xfId="0" applyFont="1" applyFill="1" applyBorder="1" applyAlignment="1" applyProtection="1">
      <alignment vertical="center" wrapText="1"/>
    </xf>
    <xf numFmtId="0" fontId="35" fillId="9" borderId="0" xfId="0" applyFont="1" applyFill="1" applyBorder="1" applyAlignment="1" applyProtection="1">
      <alignment horizontal="center" vertical="center" wrapText="1"/>
    </xf>
    <xf numFmtId="0" fontId="32" fillId="9" borderId="0" xfId="0" applyFont="1" applyFill="1" applyAlignment="1" applyProtection="1">
      <alignment wrapText="1"/>
    </xf>
    <xf numFmtId="0" fontId="36" fillId="9" borderId="2" xfId="0" applyFont="1" applyFill="1" applyBorder="1" applyAlignment="1" applyProtection="1">
      <protection locked="0"/>
    </xf>
    <xf numFmtId="0" fontId="34" fillId="9" borderId="0" xfId="0" applyFont="1" applyFill="1" applyBorder="1" applyAlignment="1" applyProtection="1">
      <alignment vertical="center" wrapText="1"/>
    </xf>
    <xf numFmtId="0" fontId="35" fillId="9" borderId="39" xfId="0" applyFont="1" applyFill="1" applyBorder="1" applyAlignment="1" applyProtection="1">
      <alignment horizontal="center"/>
    </xf>
    <xf numFmtId="0" fontId="35" fillId="9" borderId="40" xfId="0" applyFont="1" applyFill="1" applyBorder="1" applyAlignment="1" applyProtection="1">
      <alignment horizontal="center"/>
    </xf>
    <xf numFmtId="0" fontId="35" fillId="9" borderId="41" xfId="0" applyFont="1" applyFill="1" applyBorder="1" applyAlignment="1" applyProtection="1">
      <alignment horizontal="center"/>
    </xf>
    <xf numFmtId="42" fontId="35" fillId="9" borderId="20" xfId="4" applyNumberFormat="1" applyFont="1" applyFill="1" applyBorder="1" applyAlignment="1" applyProtection="1">
      <alignment horizontal="left" wrapText="1"/>
      <protection locked="0"/>
    </xf>
    <xf numFmtId="42" fontId="32" fillId="9" borderId="20" xfId="4" applyNumberFormat="1" applyFont="1" applyFill="1" applyBorder="1" applyAlignment="1" applyProtection="1">
      <alignment wrapText="1"/>
      <protection locked="0"/>
    </xf>
    <xf numFmtId="0" fontId="33" fillId="9" borderId="20" xfId="0" applyFont="1" applyFill="1" applyBorder="1" applyAlignment="1" applyProtection="1">
      <alignment horizontal="left" wrapText="1"/>
    </xf>
    <xf numFmtId="0" fontId="32" fillId="9" borderId="20" xfId="0" applyFont="1" applyFill="1" applyBorder="1" applyAlignment="1" applyProtection="1">
      <alignment horizontal="left" wrapText="1"/>
    </xf>
    <xf numFmtId="42" fontId="35" fillId="9" borderId="20" xfId="4" applyNumberFormat="1" applyFont="1" applyFill="1" applyBorder="1" applyAlignment="1" applyProtection="1">
      <alignment horizontal="left" wrapText="1"/>
    </xf>
    <xf numFmtId="42" fontId="32" fillId="9" borderId="20" xfId="4" applyNumberFormat="1" applyFont="1" applyFill="1" applyBorder="1" applyAlignment="1" applyProtection="1">
      <alignment wrapText="1"/>
    </xf>
    <xf numFmtId="42" fontId="32" fillId="9" borderId="20" xfId="4" applyNumberFormat="1" applyFont="1" applyFill="1" applyBorder="1" applyAlignment="1" applyProtection="1">
      <alignment horizontal="left" wrapText="1"/>
    </xf>
    <xf numFmtId="0" fontId="33" fillId="9" borderId="19" xfId="0" applyFont="1" applyFill="1" applyBorder="1" applyAlignment="1" applyProtection="1">
      <alignment wrapText="1"/>
    </xf>
    <xf numFmtId="0" fontId="33" fillId="9" borderId="0" xfId="0" applyFont="1" applyFill="1" applyBorder="1" applyAlignment="1" applyProtection="1">
      <alignment wrapText="1"/>
    </xf>
    <xf numFmtId="0" fontId="34" fillId="9" borderId="36" xfId="0" applyFont="1" applyFill="1" applyBorder="1" applyAlignment="1" applyProtection="1">
      <alignment horizontal="center"/>
    </xf>
    <xf numFmtId="0" fontId="34" fillId="9" borderId="37" xfId="0" applyFont="1" applyFill="1" applyBorder="1" applyAlignment="1" applyProtection="1">
      <alignment horizontal="center"/>
    </xf>
    <xf numFmtId="0" fontId="34" fillId="9" borderId="38" xfId="0" applyFont="1" applyFill="1" applyBorder="1" applyAlignment="1" applyProtection="1">
      <alignment horizontal="center"/>
    </xf>
    <xf numFmtId="0" fontId="34" fillId="9" borderId="18" xfId="0" applyFont="1" applyFill="1" applyBorder="1" applyAlignment="1" applyProtection="1">
      <alignment horizontal="center"/>
    </xf>
    <xf numFmtId="0" fontId="34" fillId="9" borderId="0" xfId="0" applyFont="1" applyFill="1" applyBorder="1" applyAlignment="1" applyProtection="1">
      <alignment horizontal="center"/>
    </xf>
    <xf numFmtId="0" fontId="34" fillId="9" borderId="1" xfId="0" applyFont="1" applyFill="1" applyBorder="1" applyAlignment="1" applyProtection="1">
      <alignment horizontal="center"/>
    </xf>
    <xf numFmtId="0" fontId="65" fillId="9" borderId="0" xfId="0" applyFont="1" applyFill="1" applyBorder="1" applyAlignment="1" applyProtection="1">
      <alignment horizontal="left" wrapText="1"/>
    </xf>
    <xf numFmtId="0" fontId="33" fillId="9" borderId="19" xfId="0" applyFont="1" applyFill="1" applyBorder="1" applyAlignment="1" applyProtection="1">
      <alignment horizontal="left" wrapText="1"/>
    </xf>
    <xf numFmtId="0" fontId="33" fillId="9" borderId="0" xfId="0" applyFont="1" applyFill="1" applyAlignment="1" applyProtection="1">
      <alignment horizontal="left" wrapText="1"/>
    </xf>
    <xf numFmtId="0" fontId="33" fillId="9" borderId="13" xfId="0" applyFont="1" applyFill="1" applyBorder="1" applyAlignment="1" applyProtection="1">
      <alignment horizontal="left" wrapText="1"/>
    </xf>
    <xf numFmtId="0" fontId="35" fillId="9" borderId="18" xfId="0" applyFont="1" applyFill="1" applyBorder="1" applyAlignment="1" applyProtection="1">
      <alignment horizontal="center"/>
    </xf>
    <xf numFmtId="0" fontId="35" fillId="9" borderId="0" xfId="0" applyFont="1" applyFill="1" applyBorder="1" applyAlignment="1" applyProtection="1">
      <alignment horizontal="center"/>
    </xf>
    <xf numFmtId="0" fontId="35" fillId="9" borderId="1" xfId="0" applyFont="1" applyFill="1" applyBorder="1" applyAlignment="1" applyProtection="1">
      <alignment horizontal="center"/>
    </xf>
    <xf numFmtId="0" fontId="32" fillId="9" borderId="19" xfId="0" applyFont="1" applyFill="1" applyBorder="1" applyAlignment="1" applyProtection="1">
      <alignment horizontal="right"/>
    </xf>
    <xf numFmtId="0" fontId="32" fillId="9" borderId="0" xfId="0" applyFont="1" applyFill="1" applyBorder="1" applyAlignment="1" applyProtection="1">
      <alignment horizontal="right"/>
    </xf>
    <xf numFmtId="0" fontId="45" fillId="9" borderId="0" xfId="0" applyFont="1" applyFill="1" applyAlignment="1" applyProtection="1">
      <alignment horizontal="center" wrapText="1"/>
    </xf>
    <xf numFmtId="0" fontId="91" fillId="9" borderId="0" xfId="0" applyFont="1" applyFill="1" applyAlignment="1" applyProtection="1"/>
    <xf numFmtId="49" fontId="45" fillId="9" borderId="0" xfId="0" applyNumberFormat="1" applyFont="1" applyFill="1" applyAlignment="1" applyProtection="1">
      <alignment horizontal="center" wrapText="1"/>
    </xf>
    <xf numFmtId="49" fontId="3" fillId="9" borderId="20" xfId="6" applyNumberFormat="1" applyFill="1" applyBorder="1" applyAlignment="1" applyProtection="1">
      <alignment vertical="center" wrapText="1"/>
      <protection locked="0"/>
    </xf>
    <xf numFmtId="0" fontId="36" fillId="9" borderId="20" xfId="0" applyFont="1" applyFill="1" applyBorder="1" applyAlignment="1" applyProtection="1">
      <alignment vertical="center"/>
      <protection locked="0"/>
    </xf>
    <xf numFmtId="49" fontId="35" fillId="9" borderId="20" xfId="0" applyNumberFormat="1" applyFont="1" applyFill="1" applyBorder="1" applyAlignment="1" applyProtection="1">
      <alignment vertical="center"/>
      <protection locked="0"/>
    </xf>
    <xf numFmtId="0" fontId="33" fillId="9" borderId="10" xfId="0" applyFont="1" applyFill="1" applyBorder="1" applyAlignment="1" applyProtection="1">
      <alignment horizontal="left" vertical="center"/>
    </xf>
    <xf numFmtId="0" fontId="33" fillId="9" borderId="6" xfId="0" applyFont="1" applyFill="1" applyBorder="1" applyAlignment="1" applyProtection="1">
      <alignment horizontal="left" vertical="center"/>
    </xf>
    <xf numFmtId="0" fontId="109" fillId="9" borderId="10" xfId="0" applyFont="1" applyFill="1" applyBorder="1" applyAlignment="1" applyProtection="1">
      <alignment horizontal="left" vertical="center"/>
      <protection locked="0"/>
    </xf>
    <xf numFmtId="0" fontId="109" fillId="9" borderId="6" xfId="0" applyFont="1" applyFill="1" applyBorder="1" applyAlignment="1" applyProtection="1">
      <alignment horizontal="left" vertical="center"/>
      <protection locked="0"/>
    </xf>
    <xf numFmtId="0" fontId="109" fillId="9" borderId="21" xfId="0" applyFont="1" applyFill="1" applyBorder="1" applyAlignment="1" applyProtection="1">
      <alignment horizontal="left" vertical="center"/>
      <protection locked="0"/>
    </xf>
    <xf numFmtId="0" fontId="78" fillId="9" borderId="20" xfId="0" applyFont="1" applyFill="1" applyBorder="1" applyAlignment="1" applyProtection="1">
      <alignment horizontal="left" vertical="center"/>
      <protection locked="0"/>
    </xf>
    <xf numFmtId="0" fontId="45" fillId="9" borderId="0" xfId="0" applyNumberFormat="1" applyFont="1" applyFill="1" applyAlignment="1" applyProtection="1">
      <alignment horizontal="center" wrapText="1"/>
    </xf>
    <xf numFmtId="0" fontId="80" fillId="0" borderId="0" xfId="0" applyFont="1" applyBorder="1" applyAlignment="1">
      <alignment horizontal="left" vertical="center"/>
    </xf>
    <xf numFmtId="0" fontId="94" fillId="0" borderId="0" xfId="0" applyFont="1" applyAlignment="1">
      <alignment horizontal="center" vertical="center"/>
    </xf>
    <xf numFmtId="0" fontId="80" fillId="9" borderId="19" xfId="0" applyFont="1" applyFill="1" applyBorder="1" applyAlignment="1" applyProtection="1">
      <alignment horizontal="left" wrapText="1"/>
    </xf>
    <xf numFmtId="0" fontId="80" fillId="9" borderId="0" xfId="0" applyFont="1" applyFill="1" applyBorder="1" applyAlignment="1" applyProtection="1">
      <alignment horizontal="left" wrapText="1"/>
    </xf>
    <xf numFmtId="0" fontId="80" fillId="0" borderId="15" xfId="0" applyFont="1" applyBorder="1" applyAlignment="1">
      <alignment horizontal="left" vertical="center"/>
    </xf>
    <xf numFmtId="0" fontId="80" fillId="9" borderId="19" xfId="0" applyFont="1" applyFill="1" applyBorder="1" applyAlignment="1" applyProtection="1">
      <alignment horizontal="left" vertical="center" wrapText="1"/>
    </xf>
    <xf numFmtId="0" fontId="80" fillId="9" borderId="0" xfId="0" applyFont="1" applyFill="1" applyBorder="1" applyAlignment="1" applyProtection="1">
      <alignment horizontal="left" vertical="center" wrapText="1"/>
    </xf>
    <xf numFmtId="165" fontId="137" fillId="0" borderId="0" xfId="2" applyNumberFormat="1" applyFont="1" applyFill="1" applyAlignment="1">
      <alignment horizontal="left"/>
    </xf>
    <xf numFmtId="165" fontId="113" fillId="0" borderId="0" xfId="2" applyNumberFormat="1" applyFont="1" applyFill="1" applyBorder="1" applyAlignment="1">
      <alignment horizontal="center"/>
    </xf>
    <xf numFmtId="0" fontId="0" fillId="0" borderId="0" xfId="0" applyAlignment="1"/>
    <xf numFmtId="0" fontId="0" fillId="0" borderId="0" xfId="0" applyBorder="1" applyAlignment="1"/>
    <xf numFmtId="0" fontId="115" fillId="0" borderId="0" xfId="0" applyFont="1" applyFill="1" applyAlignment="1">
      <alignment horizontal="center" wrapText="1"/>
    </xf>
    <xf numFmtId="0" fontId="116" fillId="0" borderId="0" xfId="0" applyFont="1" applyAlignment="1">
      <alignment horizontal="center"/>
    </xf>
    <xf numFmtId="0" fontId="115" fillId="0" borderId="0" xfId="0" applyFont="1" applyFill="1" applyAlignment="1">
      <alignment horizontal="center"/>
    </xf>
    <xf numFmtId="43" fontId="117" fillId="9" borderId="20" xfId="2" applyNumberFormat="1" applyFont="1" applyFill="1" applyBorder="1" applyAlignment="1" applyProtection="1">
      <alignment horizontal="right"/>
      <protection locked="0"/>
    </xf>
    <xf numFmtId="0" fontId="34" fillId="0" borderId="0" xfId="0" applyNumberFormat="1" applyFont="1" applyFill="1" applyBorder="1" applyAlignment="1" applyProtection="1">
      <alignment horizontal="left"/>
    </xf>
    <xf numFmtId="0" fontId="43" fillId="0" borderId="0" xfId="0" applyNumberFormat="1" applyFont="1" applyFill="1" applyBorder="1" applyAlignment="1">
      <alignment horizontal="left"/>
    </xf>
    <xf numFmtId="0" fontId="31" fillId="0" borderId="0" xfId="0" applyFont="1" applyAlignment="1"/>
    <xf numFmtId="42" fontId="57" fillId="9" borderId="10" xfId="0" applyNumberFormat="1" applyFont="1" applyFill="1" applyBorder="1" applyAlignment="1" applyProtection="1"/>
    <xf numFmtId="0" fontId="32" fillId="9" borderId="21" xfId="0" applyFont="1" applyFill="1" applyBorder="1" applyAlignment="1" applyProtection="1"/>
    <xf numFmtId="1" fontId="101" fillId="9" borderId="2" xfId="0" applyNumberFormat="1" applyFont="1" applyFill="1" applyBorder="1" applyAlignment="1" applyProtection="1">
      <alignment horizontal="center"/>
    </xf>
    <xf numFmtId="0" fontId="42" fillId="9" borderId="2" xfId="0" applyFont="1" applyFill="1" applyBorder="1" applyAlignment="1" applyProtection="1"/>
    <xf numFmtId="0" fontId="33" fillId="0" borderId="10" xfId="0" applyFont="1" applyBorder="1" applyAlignment="1" applyProtection="1">
      <alignment horizontal="right"/>
    </xf>
    <xf numFmtId="0" fontId="32" fillId="0" borderId="21" xfId="0" applyFont="1" applyBorder="1" applyAlignment="1" applyProtection="1"/>
    <xf numFmtId="0" fontId="39" fillId="0" borderId="10" xfId="0" applyFont="1" applyBorder="1" applyAlignment="1" applyProtection="1">
      <alignment horizontal="center" vertical="center" wrapText="1"/>
    </xf>
    <xf numFmtId="0" fontId="31" fillId="0" borderId="21" xfId="0" applyFont="1" applyBorder="1" applyAlignment="1" applyProtection="1">
      <alignment horizontal="center" vertical="center" wrapText="1"/>
    </xf>
    <xf numFmtId="49" fontId="33" fillId="0" borderId="10" xfId="0" applyNumberFormat="1" applyFont="1" applyBorder="1" applyAlignment="1" applyProtection="1">
      <alignment horizontal="right"/>
    </xf>
    <xf numFmtId="0" fontId="33" fillId="0" borderId="21" xfId="0" applyFont="1" applyBorder="1" applyAlignment="1" applyProtection="1">
      <alignment horizontal="right"/>
    </xf>
    <xf numFmtId="0" fontId="33" fillId="0" borderId="10" xfId="0" applyFont="1" applyBorder="1" applyAlignment="1" applyProtection="1">
      <alignment horizontal="right" wrapText="1"/>
    </xf>
    <xf numFmtId="0" fontId="32" fillId="9" borderId="14" xfId="0" applyFont="1" applyFill="1" applyBorder="1" applyAlignment="1" applyProtection="1">
      <alignment horizontal="center" wrapText="1"/>
    </xf>
    <xf numFmtId="0" fontId="32" fillId="9" borderId="15" xfId="0" applyFont="1" applyFill="1" applyBorder="1" applyAlignment="1" applyProtection="1">
      <alignment horizontal="center" wrapText="1"/>
    </xf>
    <xf numFmtId="0" fontId="32" fillId="9" borderId="11" xfId="0" applyFont="1" applyFill="1" applyBorder="1" applyAlignment="1" applyProtection="1">
      <alignment horizontal="center" wrapText="1"/>
    </xf>
    <xf numFmtId="0" fontId="32" fillId="9" borderId="19" xfId="0" applyFont="1" applyFill="1" applyBorder="1" applyAlignment="1" applyProtection="1">
      <alignment horizontal="center" wrapText="1"/>
    </xf>
    <xf numFmtId="0" fontId="32" fillId="9" borderId="0" xfId="0" applyFont="1" applyFill="1" applyAlignment="1" applyProtection="1">
      <alignment horizontal="center" wrapText="1"/>
    </xf>
    <xf numFmtId="0" fontId="32" fillId="9" borderId="13" xfId="0" applyFont="1" applyFill="1" applyBorder="1" applyAlignment="1" applyProtection="1">
      <alignment horizontal="center" wrapText="1"/>
    </xf>
    <xf numFmtId="0" fontId="65" fillId="12" borderId="0" xfId="0" applyFont="1" applyFill="1" applyAlignment="1" applyProtection="1">
      <alignment wrapText="1"/>
    </xf>
    <xf numFmtId="0" fontId="67" fillId="12" borderId="0" xfId="0" applyFont="1" applyFill="1" applyAlignment="1">
      <alignment wrapText="1"/>
    </xf>
    <xf numFmtId="42" fontId="56" fillId="9" borderId="20" xfId="0" applyNumberFormat="1" applyFont="1" applyFill="1" applyBorder="1" applyAlignment="1" applyProtection="1"/>
    <xf numFmtId="0" fontId="32" fillId="9" borderId="20" xfId="0" applyFont="1" applyFill="1" applyBorder="1" applyAlignment="1" applyProtection="1"/>
    <xf numFmtId="0" fontId="50" fillId="0" borderId="0" xfId="0" applyFont="1" applyAlignment="1" applyProtection="1">
      <alignment horizontal="center"/>
    </xf>
    <xf numFmtId="0" fontId="51" fillId="0" borderId="0" xfId="0" applyFont="1" applyAlignment="1" applyProtection="1">
      <alignment horizontal="center"/>
    </xf>
    <xf numFmtId="0" fontId="56" fillId="9" borderId="0" xfId="0" applyFont="1" applyFill="1" applyAlignment="1" applyProtection="1">
      <alignment horizontal="center"/>
    </xf>
    <xf numFmtId="0" fontId="35" fillId="9" borderId="26" xfId="0" applyFont="1" applyFill="1" applyBorder="1" applyAlignment="1" applyProtection="1">
      <alignment horizontal="center" vertical="center" wrapText="1"/>
    </xf>
    <xf numFmtId="0" fontId="35" fillId="9" borderId="27" xfId="0" applyFont="1" applyFill="1" applyBorder="1" applyAlignment="1" applyProtection="1">
      <alignment horizontal="center" vertical="center" wrapText="1"/>
    </xf>
    <xf numFmtId="0" fontId="35" fillId="9" borderId="28" xfId="0" applyFont="1" applyFill="1" applyBorder="1" applyAlignment="1" applyProtection="1">
      <alignment horizontal="center" vertical="center" wrapText="1"/>
    </xf>
    <xf numFmtId="42" fontId="56" fillId="9" borderId="10" xfId="0" applyNumberFormat="1" applyFont="1" applyFill="1" applyBorder="1" applyAlignment="1" applyProtection="1">
      <alignment horizontal="right"/>
    </xf>
    <xf numFmtId="0" fontId="32" fillId="9" borderId="21" xfId="0" applyFont="1" applyFill="1" applyBorder="1" applyAlignment="1" applyProtection="1">
      <alignment horizontal="right"/>
    </xf>
    <xf numFmtId="0" fontId="71" fillId="9" borderId="0" xfId="0" applyFont="1" applyFill="1" applyAlignment="1" applyProtection="1">
      <alignment wrapText="1"/>
    </xf>
    <xf numFmtId="0" fontId="71" fillId="9" borderId="20" xfId="0" applyFont="1" applyFill="1" applyBorder="1" applyAlignment="1" applyProtection="1">
      <alignment vertical="center" wrapText="1"/>
    </xf>
    <xf numFmtId="164" fontId="71" fillId="9" borderId="36" xfId="0" applyNumberFormat="1" applyFont="1" applyFill="1" applyBorder="1" applyAlignment="1" applyProtection="1">
      <alignment horizontal="center" vertical="center" wrapText="1"/>
    </xf>
    <xf numFmtId="0" fontId="71" fillId="9" borderId="37" xfId="0" applyFont="1" applyFill="1" applyBorder="1" applyAlignment="1" applyProtection="1">
      <alignment horizontal="center" vertical="center" wrapText="1"/>
    </xf>
    <xf numFmtId="0" fontId="71" fillId="9" borderId="38" xfId="0" applyFont="1" applyFill="1" applyBorder="1" applyAlignment="1" applyProtection="1">
      <alignment horizontal="center" vertical="center" wrapText="1"/>
    </xf>
    <xf numFmtId="0" fontId="71" fillId="9" borderId="39" xfId="0" applyFont="1" applyFill="1" applyBorder="1" applyAlignment="1" applyProtection="1">
      <alignment horizontal="center" vertical="center" wrapText="1"/>
    </xf>
    <xf numFmtId="0" fontId="71" fillId="9" borderId="40" xfId="0" applyFont="1" applyFill="1" applyBorder="1" applyAlignment="1" applyProtection="1">
      <alignment horizontal="center" vertical="center" wrapText="1"/>
    </xf>
    <xf numFmtId="0" fontId="71" fillId="9" borderId="41" xfId="0" applyFont="1" applyFill="1" applyBorder="1" applyAlignment="1" applyProtection="1">
      <alignment horizontal="center" vertical="center" wrapText="1"/>
    </xf>
    <xf numFmtId="0" fontId="71" fillId="9" borderId="14" xfId="0" applyFont="1" applyFill="1" applyBorder="1" applyAlignment="1" applyProtection="1">
      <alignment horizontal="left" vertical="center" wrapText="1"/>
    </xf>
    <xf numFmtId="0" fontId="71" fillId="9" borderId="15" xfId="0" applyFont="1" applyFill="1" applyBorder="1" applyAlignment="1" applyProtection="1">
      <alignment horizontal="left" vertical="center" wrapText="1"/>
    </xf>
    <xf numFmtId="0" fontId="71" fillId="9" borderId="15" xfId="0" applyFont="1" applyFill="1" applyBorder="1" applyAlignment="1" applyProtection="1">
      <alignment vertical="center" wrapText="1"/>
    </xf>
    <xf numFmtId="0" fontId="71" fillId="9" borderId="11" xfId="0" applyFont="1" applyFill="1" applyBorder="1" applyAlignment="1" applyProtection="1">
      <alignment vertical="center" wrapText="1"/>
    </xf>
    <xf numFmtId="0" fontId="71" fillId="9" borderId="10" xfId="0" applyFont="1" applyFill="1" applyBorder="1" applyAlignment="1" applyProtection="1">
      <alignment vertical="center" wrapText="1"/>
    </xf>
    <xf numFmtId="0" fontId="71" fillId="9" borderId="6" xfId="0" applyFont="1" applyFill="1" applyBorder="1" applyAlignment="1" applyProtection="1">
      <alignment vertical="center" wrapText="1"/>
    </xf>
    <xf numFmtId="0" fontId="71" fillId="9" borderId="21" xfId="0" applyFont="1" applyFill="1" applyBorder="1" applyAlignment="1" applyProtection="1">
      <alignment vertical="center" wrapText="1"/>
    </xf>
    <xf numFmtId="0" fontId="71" fillId="9" borderId="15" xfId="0" applyFont="1" applyFill="1" applyBorder="1" applyAlignment="1" applyProtection="1">
      <alignment wrapText="1"/>
    </xf>
    <xf numFmtId="0" fontId="71" fillId="9" borderId="11" xfId="0" applyFont="1" applyFill="1" applyBorder="1" applyAlignment="1" applyProtection="1">
      <alignment wrapText="1"/>
    </xf>
    <xf numFmtId="0" fontId="70" fillId="0" borderId="22" xfId="0" applyFont="1" applyFill="1" applyBorder="1" applyAlignment="1" applyProtection="1">
      <alignment horizontal="right"/>
    </xf>
    <xf numFmtId="0" fontId="71" fillId="0" borderId="3" xfId="0" applyFont="1" applyBorder="1" applyAlignment="1" applyProtection="1"/>
    <xf numFmtId="49" fontId="86" fillId="4" borderId="22" xfId="0" applyNumberFormat="1" applyFont="1" applyFill="1" applyBorder="1" applyAlignment="1" applyProtection="1">
      <alignment horizontal="left"/>
    </xf>
    <xf numFmtId="0" fontId="71" fillId="0" borderId="2" xfId="0" applyFont="1" applyBorder="1" applyAlignment="1" applyProtection="1"/>
    <xf numFmtId="0" fontId="71" fillId="0" borderId="17" xfId="0" applyFont="1" applyBorder="1" applyAlignment="1" applyProtection="1"/>
    <xf numFmtId="0" fontId="87" fillId="9" borderId="10" xfId="0" applyFont="1" applyFill="1" applyBorder="1" applyAlignment="1" applyProtection="1">
      <alignment vertical="center" wrapText="1"/>
    </xf>
    <xf numFmtId="0" fontId="70" fillId="9" borderId="6" xfId="0" applyFont="1" applyFill="1" applyBorder="1" applyAlignment="1">
      <alignment vertical="center"/>
    </xf>
    <xf numFmtId="0" fontId="70" fillId="9" borderId="21" xfId="0" applyFont="1" applyFill="1" applyBorder="1" applyAlignment="1">
      <alignment vertical="center"/>
    </xf>
    <xf numFmtId="0" fontId="87" fillId="9" borderId="20" xfId="0" applyFont="1" applyFill="1" applyBorder="1" applyAlignment="1" applyProtection="1">
      <alignment vertical="center" wrapText="1"/>
    </xf>
    <xf numFmtId="0" fontId="70" fillId="9" borderId="20" xfId="0" applyFont="1" applyFill="1" applyBorder="1" applyAlignment="1">
      <alignment vertical="center"/>
    </xf>
    <xf numFmtId="1" fontId="103" fillId="9" borderId="2" xfId="0" applyNumberFormat="1" applyFont="1" applyFill="1" applyBorder="1" applyAlignment="1" applyProtection="1">
      <alignment horizontal="center"/>
    </xf>
    <xf numFmtId="0" fontId="104" fillId="9" borderId="2" xfId="0" applyFont="1" applyFill="1" applyBorder="1" applyAlignment="1" applyProtection="1"/>
    <xf numFmtId="0" fontId="106" fillId="0" borderId="0" xfId="0" applyFont="1" applyFill="1" applyAlignment="1" applyProtection="1">
      <alignment horizontal="right" wrapText="1"/>
    </xf>
    <xf numFmtId="0" fontId="104" fillId="0" borderId="0" xfId="0" applyFont="1" applyFill="1" applyAlignment="1" applyProtection="1"/>
    <xf numFmtId="0" fontId="107" fillId="0" borderId="0" xfId="0" applyFont="1" applyFill="1" applyAlignment="1" applyProtection="1">
      <alignment wrapText="1"/>
    </xf>
    <xf numFmtId="0" fontId="104" fillId="0" borderId="0" xfId="0" applyFont="1" applyFill="1" applyAlignment="1" applyProtection="1">
      <alignment wrapText="1"/>
    </xf>
    <xf numFmtId="0" fontId="106" fillId="0" borderId="0" xfId="0" applyFont="1" applyFill="1" applyAlignment="1" applyProtection="1">
      <alignment horizontal="center" wrapText="1"/>
    </xf>
    <xf numFmtId="0" fontId="104" fillId="0" borderId="0" xfId="0" applyFont="1" applyAlignment="1" applyProtection="1">
      <alignment horizontal="center"/>
    </xf>
    <xf numFmtId="0" fontId="102" fillId="0" borderId="0" xfId="0" applyFont="1" applyAlignment="1" applyProtection="1">
      <alignment horizontal="center"/>
    </xf>
    <xf numFmtId="0" fontId="33" fillId="0" borderId="46" xfId="0" applyFont="1" applyBorder="1" applyAlignment="1" applyProtection="1">
      <alignment horizontal="left"/>
    </xf>
    <xf numFmtId="0" fontId="33" fillId="0" borderId="47" xfId="0" applyFont="1" applyBorder="1" applyAlignment="1" applyProtection="1">
      <alignment horizontal="left"/>
    </xf>
    <xf numFmtId="0" fontId="31" fillId="0" borderId="6" xfId="0" applyFont="1" applyBorder="1" applyAlignment="1" applyProtection="1"/>
    <xf numFmtId="0" fontId="31" fillId="0" borderId="22" xfId="0" applyFont="1" applyBorder="1" applyAlignment="1" applyProtection="1">
      <alignment horizontal="center"/>
    </xf>
    <xf numFmtId="0" fontId="31" fillId="0" borderId="17" xfId="0" applyFont="1" applyBorder="1" applyAlignment="1" applyProtection="1">
      <alignment horizontal="center"/>
    </xf>
    <xf numFmtId="0" fontId="33" fillId="0" borderId="10" xfId="0" applyFont="1" applyBorder="1" applyAlignment="1" applyProtection="1">
      <alignment horizontal="left"/>
    </xf>
    <xf numFmtId="0" fontId="33" fillId="0" borderId="21" xfId="0" applyFont="1" applyBorder="1" applyAlignment="1" applyProtection="1">
      <alignment horizontal="left"/>
    </xf>
    <xf numFmtId="0" fontId="33" fillId="0" borderId="0" xfId="0" applyFont="1" applyAlignment="1" applyProtection="1">
      <alignment horizontal="left"/>
    </xf>
    <xf numFmtId="0" fontId="39" fillId="0" borderId="42" xfId="0" applyFont="1" applyBorder="1" applyAlignment="1" applyProtection="1">
      <alignment horizontal="center" wrapText="1"/>
    </xf>
    <xf numFmtId="0" fontId="31" fillId="0" borderId="43" xfId="0" applyFont="1" applyBorder="1" applyAlignment="1" applyProtection="1">
      <alignment horizontal="center" wrapText="1"/>
    </xf>
    <xf numFmtId="0" fontId="31" fillId="0" borderId="19" xfId="0" applyFont="1" applyBorder="1" applyAlignment="1" applyProtection="1">
      <alignment horizontal="center" wrapText="1"/>
    </xf>
    <xf numFmtId="0" fontId="31" fillId="0" borderId="13" xfId="0" applyFont="1" applyBorder="1" applyAlignment="1" applyProtection="1">
      <alignment horizontal="center" wrapText="1"/>
    </xf>
    <xf numFmtId="0" fontId="39" fillId="0" borderId="40" xfId="0" applyFont="1" applyBorder="1" applyAlignment="1" applyProtection="1"/>
    <xf numFmtId="0" fontId="31" fillId="0" borderId="40" xfId="0" applyFont="1" applyBorder="1" applyAlignment="1" applyProtection="1"/>
    <xf numFmtId="0" fontId="39" fillId="0" borderId="7" xfId="0" applyFont="1" applyBorder="1" applyAlignment="1" applyProtection="1">
      <alignment horizontal="center"/>
    </xf>
    <xf numFmtId="0" fontId="31" fillId="0" borderId="44" xfId="0" applyFont="1" applyBorder="1" applyAlignment="1" applyProtection="1">
      <alignment horizontal="center"/>
    </xf>
    <xf numFmtId="0" fontId="31" fillId="0" borderId="8" xfId="0" applyFont="1" applyBorder="1" applyAlignment="1" applyProtection="1">
      <alignment horizontal="center"/>
    </xf>
    <xf numFmtId="0" fontId="39" fillId="0" borderId="45" xfId="0" applyFont="1" applyBorder="1" applyAlignment="1" applyProtection="1">
      <alignment horizontal="center"/>
    </xf>
    <xf numFmtId="0" fontId="31" fillId="0" borderId="29" xfId="0" applyFont="1" applyBorder="1" applyAlignment="1" applyProtection="1"/>
    <xf numFmtId="0" fontId="31" fillId="9" borderId="10" xfId="0" applyFont="1" applyFill="1" applyBorder="1" applyAlignment="1" applyProtection="1"/>
    <xf numFmtId="0" fontId="31" fillId="9" borderId="6" xfId="0" applyFont="1" applyFill="1" applyBorder="1" applyAlignment="1" applyProtection="1"/>
    <xf numFmtId="0" fontId="31" fillId="9" borderId="33" xfId="0" applyFont="1" applyFill="1" applyBorder="1" applyAlignment="1" applyProtection="1"/>
    <xf numFmtId="0" fontId="38" fillId="9" borderId="48" xfId="0" applyFont="1" applyFill="1" applyBorder="1" applyAlignment="1" applyProtection="1"/>
    <xf numFmtId="0" fontId="38" fillId="9" borderId="49" xfId="0" applyFont="1" applyFill="1" applyBorder="1" applyAlignment="1" applyProtection="1"/>
    <xf numFmtId="0" fontId="37" fillId="2" borderId="50" xfId="0" applyFont="1" applyFill="1" applyBorder="1" applyAlignment="1" applyProtection="1">
      <alignment horizontal="center"/>
    </xf>
    <xf numFmtId="0" fontId="37" fillId="2" borderId="8" xfId="0" applyFont="1" applyFill="1" applyBorder="1" applyAlignment="1" applyProtection="1">
      <alignment horizontal="center"/>
    </xf>
    <xf numFmtId="0" fontId="37" fillId="2" borderId="9" xfId="0" applyFont="1" applyFill="1" applyBorder="1" applyAlignment="1" applyProtection="1">
      <alignment horizontal="center"/>
    </xf>
    <xf numFmtId="0" fontId="31" fillId="9" borderId="10" xfId="0" applyFont="1" applyFill="1" applyBorder="1" applyAlignment="1" applyProtection="1">
      <alignment horizontal="center"/>
    </xf>
    <xf numFmtId="0" fontId="31" fillId="9" borderId="6" xfId="0" applyFont="1" applyFill="1" applyBorder="1" applyAlignment="1" applyProtection="1">
      <alignment horizontal="center"/>
    </xf>
    <xf numFmtId="0" fontId="31" fillId="9" borderId="33" xfId="0" applyFont="1" applyFill="1" applyBorder="1" applyAlignment="1" applyProtection="1">
      <alignment horizontal="center"/>
    </xf>
    <xf numFmtId="0" fontId="31" fillId="9" borderId="21" xfId="0" applyFont="1" applyFill="1" applyBorder="1" applyAlignment="1" applyProtection="1">
      <alignment horizontal="center"/>
    </xf>
    <xf numFmtId="14" fontId="31" fillId="9" borderId="10" xfId="0" applyNumberFormat="1" applyFont="1" applyFill="1" applyBorder="1" applyAlignment="1" applyProtection="1">
      <alignment horizontal="center"/>
    </xf>
    <xf numFmtId="0" fontId="39" fillId="2" borderId="19" xfId="0" applyFont="1" applyFill="1" applyBorder="1" applyAlignment="1" applyProtection="1"/>
    <xf numFmtId="0" fontId="31" fillId="9" borderId="0" xfId="0" applyFont="1" applyFill="1" applyBorder="1" applyAlignment="1" applyProtection="1"/>
    <xf numFmtId="0" fontId="31" fillId="2" borderId="1" xfId="0" applyFont="1" applyFill="1" applyBorder="1" applyAlignment="1" applyProtection="1"/>
    <xf numFmtId="0" fontId="39" fillId="2" borderId="5" xfId="0" applyFont="1" applyFill="1" applyBorder="1" applyAlignment="1" applyProtection="1"/>
    <xf numFmtId="0" fontId="122" fillId="2" borderId="22" xfId="0" applyFont="1" applyFill="1" applyBorder="1" applyAlignment="1" applyProtection="1">
      <alignment horizontal="center"/>
    </xf>
    <xf numFmtId="0" fontId="122" fillId="0" borderId="2" xfId="0" applyFont="1" applyBorder="1" applyAlignment="1" applyProtection="1">
      <alignment horizontal="center"/>
    </xf>
    <xf numFmtId="0" fontId="122" fillId="0" borderId="3" xfId="0" applyFont="1" applyBorder="1" applyAlignment="1" applyProtection="1">
      <alignment horizontal="center"/>
    </xf>
    <xf numFmtId="0" fontId="37" fillId="2" borderId="2" xfId="0" applyFont="1" applyFill="1" applyBorder="1" applyAlignment="1" applyProtection="1">
      <alignment horizontal="left"/>
    </xf>
    <xf numFmtId="0" fontId="37" fillId="0" borderId="2" xfId="0" applyFont="1" applyBorder="1" applyAlignment="1" applyProtection="1">
      <alignment horizontal="left"/>
    </xf>
    <xf numFmtId="42" fontId="37" fillId="2" borderId="22" xfId="0" applyNumberFormat="1" applyFont="1" applyFill="1" applyBorder="1" applyAlignment="1" applyProtection="1"/>
    <xf numFmtId="42" fontId="37" fillId="2" borderId="2" xfId="0" applyNumberFormat="1" applyFont="1" applyFill="1" applyBorder="1" applyAlignment="1" applyProtection="1"/>
    <xf numFmtId="42" fontId="37" fillId="0" borderId="17" xfId="0" applyNumberFormat="1" applyFont="1" applyBorder="1" applyAlignment="1" applyProtection="1"/>
    <xf numFmtId="1" fontId="37" fillId="2" borderId="20" xfId="0" applyNumberFormat="1" applyFont="1" applyFill="1" applyBorder="1" applyAlignment="1" applyProtection="1">
      <alignment vertical="center" wrapText="1"/>
    </xf>
    <xf numFmtId="0" fontId="31" fillId="2" borderId="20" xfId="0" applyFont="1" applyFill="1" applyBorder="1" applyAlignment="1" applyProtection="1">
      <alignment wrapText="1"/>
    </xf>
    <xf numFmtId="0" fontId="31" fillId="0" borderId="20" xfId="0" applyFont="1" applyBorder="1" applyAlignment="1" applyProtection="1">
      <alignment wrapText="1"/>
    </xf>
    <xf numFmtId="0" fontId="37" fillId="2" borderId="20" xfId="0" applyFont="1" applyFill="1" applyBorder="1" applyAlignment="1" applyProtection="1">
      <alignment horizontal="left"/>
    </xf>
    <xf numFmtId="0" fontId="31" fillId="0" borderId="20" xfId="0" applyFont="1" applyBorder="1" applyAlignment="1" applyProtection="1">
      <alignment horizontal="left"/>
    </xf>
    <xf numFmtId="0" fontId="39" fillId="2" borderId="19" xfId="0" applyFont="1" applyFill="1" applyBorder="1" applyAlignment="1" applyProtection="1">
      <alignment vertical="center" wrapText="1"/>
    </xf>
    <xf numFmtId="0" fontId="39" fillId="2" borderId="0" xfId="0" applyFont="1" applyFill="1" applyBorder="1" applyAlignment="1" applyProtection="1">
      <alignment vertical="center" wrapText="1"/>
    </xf>
    <xf numFmtId="0" fontId="31" fillId="2" borderId="15" xfId="0" applyFont="1" applyFill="1" applyBorder="1" applyAlignment="1" applyProtection="1">
      <alignment vertical="center" wrapText="1"/>
    </xf>
    <xf numFmtId="0" fontId="31" fillId="0" borderId="15" xfId="0" applyFont="1" applyBorder="1" applyAlignment="1" applyProtection="1">
      <alignment vertical="center"/>
    </xf>
    <xf numFmtId="0" fontId="31" fillId="0" borderId="16" xfId="0" applyFont="1" applyBorder="1" applyAlignment="1" applyProtection="1">
      <alignment vertical="center"/>
    </xf>
    <xf numFmtId="0" fontId="31" fillId="2" borderId="22" xfId="0" applyFont="1" applyFill="1" applyBorder="1" applyAlignment="1" applyProtection="1">
      <alignment vertical="center" wrapText="1"/>
    </xf>
    <xf numFmtId="0" fontId="31" fillId="2" borderId="2" xfId="0" applyFont="1" applyFill="1" applyBorder="1" applyAlignment="1" applyProtection="1">
      <alignment vertical="center" wrapText="1"/>
    </xf>
    <xf numFmtId="0" fontId="31" fillId="0" borderId="2" xfId="0" applyFont="1" applyBorder="1" applyAlignment="1" applyProtection="1">
      <alignment vertical="center"/>
    </xf>
    <xf numFmtId="0" fontId="31" fillId="0" borderId="3" xfId="0" applyFont="1" applyBorder="1" applyAlignment="1" applyProtection="1">
      <alignment vertical="center"/>
    </xf>
    <xf numFmtId="0" fontId="39" fillId="2" borderId="19" xfId="0" applyFont="1" applyFill="1" applyBorder="1" applyAlignment="1" applyProtection="1">
      <alignment wrapText="1"/>
    </xf>
    <xf numFmtId="0" fontId="31" fillId="2" borderId="15" xfId="0" applyFont="1" applyFill="1" applyBorder="1" applyAlignment="1" applyProtection="1"/>
    <xf numFmtId="0" fontId="31" fillId="2" borderId="16" xfId="0" applyFont="1" applyFill="1" applyBorder="1" applyAlignment="1" applyProtection="1"/>
    <xf numFmtId="0" fontId="31" fillId="2" borderId="19" xfId="0" applyFont="1" applyFill="1" applyBorder="1" applyAlignment="1" applyProtection="1"/>
    <xf numFmtId="0" fontId="37" fillId="2" borderId="4" xfId="0" applyFont="1" applyFill="1" applyBorder="1" applyAlignment="1" applyProtection="1">
      <alignment horizontal="center"/>
    </xf>
    <xf numFmtId="0" fontId="37" fillId="2" borderId="2" xfId="0" applyFont="1" applyFill="1" applyBorder="1" applyAlignment="1" applyProtection="1">
      <alignment horizontal="center"/>
    </xf>
    <xf numFmtId="0" fontId="31" fillId="2" borderId="0" xfId="0" applyFont="1" applyFill="1" applyBorder="1" applyAlignment="1" applyProtection="1">
      <alignment vertical="center" wrapText="1"/>
    </xf>
    <xf numFmtId="0" fontId="31" fillId="2" borderId="1" xfId="0" applyFont="1" applyFill="1" applyBorder="1" applyAlignment="1" applyProtection="1">
      <alignment vertical="center" wrapText="1"/>
    </xf>
    <xf numFmtId="0" fontId="31" fillId="2" borderId="3" xfId="0" applyFont="1" applyFill="1" applyBorder="1" applyAlignment="1" applyProtection="1">
      <alignment vertical="center" wrapText="1"/>
    </xf>
    <xf numFmtId="0" fontId="39" fillId="2" borderId="14" xfId="0" applyFont="1" applyFill="1" applyBorder="1" applyAlignment="1" applyProtection="1"/>
    <xf numFmtId="0" fontId="31" fillId="2" borderId="6" xfId="0" applyFont="1" applyFill="1" applyBorder="1" applyAlignment="1" applyProtection="1"/>
    <xf numFmtId="0" fontId="31" fillId="0" borderId="33" xfId="0" applyFont="1" applyBorder="1" applyAlignment="1" applyProtection="1"/>
    <xf numFmtId="14" fontId="37" fillId="2" borderId="0" xfId="0" applyNumberFormat="1" applyFont="1" applyFill="1" applyBorder="1" applyAlignment="1" applyProtection="1">
      <alignment horizontal="center"/>
    </xf>
    <xf numFmtId="14" fontId="37" fillId="2" borderId="13" xfId="0" applyNumberFormat="1" applyFont="1" applyFill="1" applyBorder="1" applyAlignment="1" applyProtection="1">
      <alignment horizontal="center"/>
    </xf>
    <xf numFmtId="0" fontId="123" fillId="2" borderId="10" xfId="0" applyFont="1" applyFill="1" applyBorder="1" applyAlignment="1" applyProtection="1">
      <alignment horizontal="left"/>
    </xf>
    <xf numFmtId="0" fontId="123" fillId="2" borderId="6" xfId="0" applyFont="1" applyFill="1" applyBorder="1" applyAlignment="1" applyProtection="1">
      <alignment horizontal="left"/>
    </xf>
    <xf numFmtId="0" fontId="123" fillId="2" borderId="21" xfId="0" applyFont="1" applyFill="1" applyBorder="1" applyAlignment="1" applyProtection="1">
      <alignment horizontal="left"/>
    </xf>
    <xf numFmtId="0" fontId="31" fillId="2" borderId="10" xfId="0" applyFont="1" applyFill="1" applyBorder="1" applyAlignment="1" applyProtection="1">
      <alignment horizontal="center"/>
    </xf>
    <xf numFmtId="0" fontId="31" fillId="2" borderId="6" xfId="0" applyFont="1" applyFill="1" applyBorder="1" applyAlignment="1" applyProtection="1">
      <alignment horizontal="center"/>
    </xf>
    <xf numFmtId="0" fontId="31" fillId="2" borderId="21" xfId="0" applyFont="1" applyFill="1" applyBorder="1" applyAlignment="1" applyProtection="1">
      <alignment horizontal="center"/>
    </xf>
    <xf numFmtId="0" fontId="39" fillId="2" borderId="36" xfId="0" applyFont="1" applyFill="1" applyBorder="1" applyAlignment="1" applyProtection="1">
      <alignment vertical="center" wrapText="1"/>
    </xf>
    <xf numFmtId="0" fontId="31" fillId="2" borderId="37" xfId="0" applyFont="1" applyFill="1" applyBorder="1" applyAlignment="1" applyProtection="1">
      <alignment vertical="center" wrapText="1"/>
    </xf>
    <xf numFmtId="0" fontId="31" fillId="0" borderId="37" xfId="0" applyFont="1" applyBorder="1" applyAlignment="1" applyProtection="1">
      <alignment vertical="center"/>
    </xf>
    <xf numFmtId="0" fontId="31" fillId="0" borderId="43" xfId="0" applyFont="1" applyBorder="1" applyAlignment="1" applyProtection="1">
      <alignment vertical="center"/>
    </xf>
    <xf numFmtId="0" fontId="31" fillId="2" borderId="4" xfId="0" applyFont="1" applyFill="1" applyBorder="1" applyAlignment="1" applyProtection="1">
      <alignment vertical="center" wrapText="1"/>
    </xf>
    <xf numFmtId="0" fontId="31" fillId="0" borderId="17" xfId="0" applyFont="1" applyBorder="1" applyAlignment="1" applyProtection="1">
      <alignment vertical="center"/>
    </xf>
    <xf numFmtId="0" fontId="39" fillId="2" borderId="10" xfId="0" applyFont="1" applyFill="1" applyBorder="1" applyAlignment="1" applyProtection="1"/>
    <xf numFmtId="0" fontId="39" fillId="2" borderId="23" xfId="0" applyFont="1" applyFill="1" applyBorder="1" applyAlignment="1" applyProtection="1"/>
    <xf numFmtId="0" fontId="31" fillId="0" borderId="15" xfId="0" applyFont="1" applyBorder="1" applyAlignment="1" applyProtection="1"/>
    <xf numFmtId="0" fontId="111" fillId="2" borderId="20" xfId="0" applyFont="1" applyFill="1" applyBorder="1" applyAlignment="1" applyProtection="1">
      <alignment vertical="center" wrapText="1"/>
    </xf>
    <xf numFmtId="0" fontId="111" fillId="0" borderId="20" xfId="0" applyFont="1" applyBorder="1" applyAlignment="1" applyProtection="1"/>
    <xf numFmtId="0" fontId="37" fillId="2" borderId="19" xfId="0" applyFont="1" applyFill="1" applyBorder="1" applyAlignment="1" applyProtection="1">
      <alignment horizontal="center" vertical="center"/>
    </xf>
    <xf numFmtId="0" fontId="37" fillId="0" borderId="0" xfId="0" applyFont="1" applyBorder="1" applyAlignment="1" applyProtection="1">
      <alignment horizontal="center" vertical="center"/>
    </xf>
    <xf numFmtId="0" fontId="37" fillId="0" borderId="1" xfId="0" applyFont="1" applyBorder="1" applyAlignment="1" applyProtection="1">
      <alignment horizontal="center" vertical="center"/>
    </xf>
    <xf numFmtId="0" fontId="37" fillId="0" borderId="22" xfId="0" applyFont="1" applyBorder="1" applyAlignment="1" applyProtection="1">
      <alignment horizontal="center" vertical="center"/>
    </xf>
    <xf numFmtId="0" fontId="37" fillId="0" borderId="2" xfId="0" applyFont="1" applyBorder="1" applyAlignment="1" applyProtection="1">
      <alignment horizontal="center" vertical="center"/>
    </xf>
    <xf numFmtId="0" fontId="37" fillId="0" borderId="3" xfId="0" applyFont="1" applyBorder="1" applyAlignment="1" applyProtection="1">
      <alignment horizontal="center" vertical="center"/>
    </xf>
    <xf numFmtId="0" fontId="66" fillId="2" borderId="10" xfId="0" applyFont="1" applyFill="1" applyBorder="1" applyAlignment="1" applyProtection="1">
      <alignment horizontal="center"/>
    </xf>
    <xf numFmtId="0" fontId="66" fillId="2" borderId="6" xfId="0" applyFont="1" applyFill="1" applyBorder="1" applyAlignment="1" applyProtection="1">
      <alignment horizontal="center"/>
    </xf>
    <xf numFmtId="0" fontId="66" fillId="2" borderId="21" xfId="0" applyFont="1" applyFill="1" applyBorder="1" applyAlignment="1" applyProtection="1">
      <alignment horizontal="center"/>
    </xf>
    <xf numFmtId="0" fontId="66" fillId="2" borderId="10" xfId="0" applyFont="1" applyFill="1" applyBorder="1" applyAlignment="1" applyProtection="1">
      <alignment horizontal="left"/>
    </xf>
    <xf numFmtId="0" fontId="66" fillId="2" borderId="6" xfId="0" applyFont="1" applyFill="1" applyBorder="1" applyAlignment="1" applyProtection="1">
      <alignment horizontal="left"/>
    </xf>
    <xf numFmtId="0" fontId="66" fillId="2" borderId="21" xfId="0" applyFont="1" applyFill="1" applyBorder="1" applyAlignment="1" applyProtection="1">
      <alignment horizontal="left"/>
    </xf>
    <xf numFmtId="0" fontId="37" fillId="2" borderId="20" xfId="0" applyFont="1" applyFill="1" applyBorder="1" applyAlignment="1" applyProtection="1">
      <alignment horizontal="center"/>
    </xf>
    <xf numFmtId="49" fontId="95" fillId="9" borderId="0" xfId="0" applyNumberFormat="1" applyFont="1" applyFill="1" applyAlignment="1">
      <alignment horizontal="center"/>
    </xf>
    <xf numFmtId="0" fontId="32" fillId="9" borderId="0" xfId="0" applyFont="1" applyFill="1" applyAlignment="1">
      <alignment wrapText="1"/>
    </xf>
    <xf numFmtId="49" fontId="135" fillId="9" borderId="0" xfId="0" applyNumberFormat="1" applyFont="1" applyFill="1" applyAlignment="1">
      <alignment horizontal="center" wrapText="1"/>
    </xf>
    <xf numFmtId="1" fontId="119" fillId="9" borderId="0" xfId="0" applyNumberFormat="1" applyFont="1" applyFill="1" applyBorder="1" applyAlignment="1">
      <alignment horizontal="right"/>
    </xf>
    <xf numFmtId="0" fontId="32" fillId="9" borderId="2" xfId="0" applyFont="1" applyFill="1" applyBorder="1" applyAlignment="1">
      <alignment wrapText="1"/>
    </xf>
    <xf numFmtId="0" fontId="100" fillId="9" borderId="2" xfId="0" applyFont="1" applyFill="1" applyBorder="1" applyAlignment="1">
      <alignment horizontal="center"/>
    </xf>
    <xf numFmtId="0" fontId="32" fillId="9" borderId="19" xfId="0" applyFont="1" applyFill="1" applyBorder="1" applyAlignment="1">
      <alignment horizontal="left" wrapText="1"/>
    </xf>
    <xf numFmtId="0" fontId="32" fillId="9" borderId="0" xfId="0" applyFont="1" applyFill="1" applyAlignment="1">
      <alignment horizontal="left" wrapText="1"/>
    </xf>
    <xf numFmtId="49" fontId="109" fillId="9" borderId="0" xfId="0" applyNumberFormat="1" applyFont="1" applyFill="1" applyAlignment="1">
      <alignment horizontal="left" wrapText="1"/>
    </xf>
    <xf numFmtId="0" fontId="35" fillId="9" borderId="15" xfId="0" applyFont="1" applyFill="1" applyBorder="1" applyAlignment="1">
      <alignment horizontal="right" wrapText="1"/>
    </xf>
    <xf numFmtId="0" fontId="35" fillId="9" borderId="16" xfId="0" applyFont="1" applyFill="1" applyBorder="1" applyAlignment="1">
      <alignment horizontal="right" wrapText="1"/>
    </xf>
    <xf numFmtId="49" fontId="32" fillId="9" borderId="10" xfId="0" applyNumberFormat="1" applyFont="1" applyFill="1" applyBorder="1" applyAlignment="1" applyProtection="1">
      <alignment horizontal="left"/>
    </xf>
    <xf numFmtId="49" fontId="32" fillId="9" borderId="6" xfId="0" applyNumberFormat="1" applyFont="1" applyFill="1" applyBorder="1" applyAlignment="1" applyProtection="1">
      <alignment horizontal="left"/>
    </xf>
    <xf numFmtId="49" fontId="32" fillId="9" borderId="21" xfId="0" applyNumberFormat="1" applyFont="1" applyFill="1" applyBorder="1" applyAlignment="1" applyProtection="1">
      <alignment horizontal="left"/>
    </xf>
    <xf numFmtId="49" fontId="33" fillId="9" borderId="10" xfId="0" applyNumberFormat="1" applyFont="1" applyFill="1" applyBorder="1" applyAlignment="1" applyProtection="1">
      <alignment horizontal="right"/>
    </xf>
    <xf numFmtId="49" fontId="33" fillId="9" borderId="6" xfId="0" applyNumberFormat="1" applyFont="1" applyFill="1" applyBorder="1" applyAlignment="1" applyProtection="1">
      <alignment horizontal="right"/>
    </xf>
    <xf numFmtId="49" fontId="33" fillId="9" borderId="21" xfId="0" applyNumberFormat="1" applyFont="1" applyFill="1" applyBorder="1" applyAlignment="1" applyProtection="1">
      <alignment horizontal="right"/>
    </xf>
    <xf numFmtId="0" fontId="62" fillId="0" borderId="10" xfId="0" applyFont="1" applyBorder="1" applyAlignment="1">
      <alignment horizontal="left"/>
    </xf>
    <xf numFmtId="0" fontId="62" fillId="0" borderId="6" xfId="0" applyFont="1" applyBorder="1" applyAlignment="1">
      <alignment horizontal="left"/>
    </xf>
    <xf numFmtId="0" fontId="62" fillId="0" borderId="21" xfId="0" applyFont="1" applyBorder="1" applyAlignment="1">
      <alignment horizontal="left"/>
    </xf>
    <xf numFmtId="0" fontId="62" fillId="0" borderId="10" xfId="0" applyFont="1" applyBorder="1" applyAlignment="1">
      <alignment horizontal="left" wrapText="1"/>
    </xf>
    <xf numFmtId="0" fontId="62" fillId="0" borderId="6" xfId="0" applyFont="1" applyBorder="1" applyAlignment="1">
      <alignment horizontal="left" wrapText="1"/>
    </xf>
    <xf numFmtId="0" fontId="62" fillId="0" borderId="21" xfId="0" applyFont="1" applyBorder="1" applyAlignment="1">
      <alignment horizontal="left" wrapText="1"/>
    </xf>
    <xf numFmtId="0" fontId="70" fillId="0" borderId="10" xfId="0" applyFont="1" applyBorder="1" applyAlignment="1">
      <alignment horizontal="right"/>
    </xf>
    <xf numFmtId="0" fontId="70" fillId="0" borderId="6" xfId="0" applyFont="1" applyBorder="1" applyAlignment="1">
      <alignment horizontal="right"/>
    </xf>
    <xf numFmtId="0" fontId="70" fillId="0" borderId="21" xfId="0" applyFont="1" applyBorder="1" applyAlignment="1">
      <alignment horizontal="right"/>
    </xf>
    <xf numFmtId="49" fontId="32" fillId="9" borderId="10" xfId="0" applyNumberFormat="1" applyFont="1" applyFill="1" applyBorder="1" applyAlignment="1" applyProtection="1">
      <alignment horizontal="left" wrapText="1"/>
    </xf>
    <xf numFmtId="49" fontId="32" fillId="9" borderId="6" xfId="0" applyNumberFormat="1" applyFont="1" applyFill="1" applyBorder="1" applyAlignment="1" applyProtection="1">
      <alignment horizontal="left" wrapText="1"/>
    </xf>
    <xf numFmtId="49" fontId="32" fillId="9" borderId="21" xfId="0" applyNumberFormat="1" applyFont="1" applyFill="1" applyBorder="1" applyAlignment="1" applyProtection="1">
      <alignment horizontal="left" wrapText="1"/>
    </xf>
    <xf numFmtId="49" fontId="33" fillId="9" borderId="10" xfId="0" applyNumberFormat="1" applyFont="1" applyFill="1" applyBorder="1" applyAlignment="1" applyProtection="1">
      <alignment horizontal="left"/>
    </xf>
    <xf numFmtId="49" fontId="33" fillId="9" borderId="6" xfId="0" applyNumberFormat="1" applyFont="1" applyFill="1" applyBorder="1" applyAlignment="1" applyProtection="1">
      <alignment horizontal="left"/>
    </xf>
    <xf numFmtId="49" fontId="33" fillId="9" borderId="21" xfId="0" applyNumberFormat="1" applyFont="1" applyFill="1" applyBorder="1" applyAlignment="1" applyProtection="1">
      <alignment horizontal="left"/>
    </xf>
    <xf numFmtId="0" fontId="69" fillId="0" borderId="0" xfId="0" applyFont="1" applyFill="1" applyBorder="1" applyAlignment="1">
      <alignment horizontal="left"/>
    </xf>
    <xf numFmtId="0" fontId="71" fillId="9" borderId="10" xfId="0" applyFont="1" applyFill="1" applyBorder="1" applyAlignment="1" applyProtection="1">
      <alignment horizontal="left" wrapText="1"/>
      <protection locked="0"/>
    </xf>
    <xf numFmtId="0" fontId="71" fillId="9" borderId="6" xfId="0" applyFont="1" applyFill="1" applyBorder="1" applyAlignment="1" applyProtection="1">
      <alignment horizontal="left" wrapText="1"/>
      <protection locked="0"/>
    </xf>
    <xf numFmtId="0" fontId="71" fillId="9" borderId="21" xfId="0" applyFont="1" applyFill="1" applyBorder="1" applyAlignment="1" applyProtection="1">
      <alignment horizontal="left" wrapText="1"/>
      <protection locked="0"/>
    </xf>
    <xf numFmtId="0" fontId="70" fillId="15" borderId="20" xfId="0" applyFont="1" applyFill="1" applyBorder="1" applyAlignment="1">
      <alignment horizontal="center"/>
    </xf>
    <xf numFmtId="0" fontId="70" fillId="16" borderId="20" xfId="0" applyFont="1" applyFill="1" applyBorder="1" applyAlignment="1">
      <alignment horizontal="center"/>
    </xf>
    <xf numFmtId="0" fontId="70" fillId="0" borderId="20" xfId="0" applyFont="1" applyBorder="1" applyAlignment="1">
      <alignment horizontal="center"/>
    </xf>
    <xf numFmtId="165" fontId="70" fillId="0" borderId="20" xfId="2" applyNumberFormat="1" applyFont="1" applyBorder="1" applyAlignment="1">
      <alignment horizontal="center" wrapText="1"/>
    </xf>
    <xf numFmtId="0" fontId="70" fillId="0" borderId="14" xfId="0" applyFont="1" applyBorder="1" applyAlignment="1">
      <alignment horizontal="left"/>
    </xf>
    <xf numFmtId="0" fontId="70" fillId="0" borderId="15" xfId="0" applyFont="1" applyBorder="1" applyAlignment="1">
      <alignment horizontal="left"/>
    </xf>
    <xf numFmtId="0" fontId="70" fillId="0" borderId="11" xfId="0" applyFont="1" applyBorder="1" applyAlignment="1">
      <alignment horizontal="left"/>
    </xf>
    <xf numFmtId="0" fontId="70" fillId="0" borderId="22" xfId="0" applyFont="1" applyBorder="1" applyAlignment="1">
      <alignment horizontal="left"/>
    </xf>
    <xf numFmtId="0" fontId="70" fillId="0" borderId="2" xfId="0" applyFont="1" applyBorder="1" applyAlignment="1">
      <alignment horizontal="left"/>
    </xf>
    <xf numFmtId="0" fontId="70" fillId="0" borderId="17" xfId="0" applyFont="1" applyBorder="1" applyAlignment="1">
      <alignment horizontal="left"/>
    </xf>
    <xf numFmtId="0" fontId="68" fillId="0" borderId="0" xfId="0" applyFont="1" applyAlignment="1">
      <alignment horizontal="center"/>
    </xf>
    <xf numFmtId="0" fontId="71" fillId="9" borderId="20" xfId="0" applyFont="1" applyFill="1" applyBorder="1" applyAlignment="1" applyProtection="1">
      <alignment horizontal="left" wrapText="1"/>
      <protection locked="0"/>
    </xf>
    <xf numFmtId="0" fontId="70" fillId="13" borderId="20" xfId="0" applyFont="1" applyFill="1" applyBorder="1" applyAlignment="1">
      <alignment horizontal="center"/>
    </xf>
    <xf numFmtId="0" fontId="70" fillId="14" borderId="20" xfId="0" applyFont="1" applyFill="1" applyBorder="1" applyAlignment="1">
      <alignment horizontal="center"/>
    </xf>
    <xf numFmtId="49" fontId="62" fillId="0" borderId="20" xfId="0" applyNumberFormat="1" applyFont="1" applyBorder="1" applyAlignment="1">
      <alignment horizontal="center" wrapText="1"/>
    </xf>
    <xf numFmtId="43" fontId="69" fillId="0" borderId="20" xfId="2" applyNumberFormat="1" applyFont="1" applyBorder="1" applyAlignment="1">
      <alignment horizontal="center" wrapText="1"/>
    </xf>
    <xf numFmtId="0" fontId="69" fillId="0" borderId="20" xfId="0" applyFont="1" applyBorder="1" applyAlignment="1">
      <alignment horizontal="center" wrapText="1"/>
    </xf>
    <xf numFmtId="165" fontId="69" fillId="0" borderId="20" xfId="2" applyNumberFormat="1" applyFont="1" applyBorder="1" applyAlignment="1">
      <alignment horizontal="center" wrapText="1"/>
    </xf>
    <xf numFmtId="0" fontId="69" fillId="0" borderId="10" xfId="0" applyFont="1" applyBorder="1" applyAlignment="1">
      <alignment horizontal="left"/>
    </xf>
    <xf numFmtId="0" fontId="69" fillId="0" borderId="21" xfId="0" applyFont="1" applyBorder="1" applyAlignment="1">
      <alignment horizontal="left"/>
    </xf>
    <xf numFmtId="0" fontId="71" fillId="0" borderId="14" xfId="0" applyFont="1" applyBorder="1" applyAlignment="1">
      <alignment horizontal="center" wrapText="1"/>
    </xf>
    <xf numFmtId="0" fontId="71" fillId="0" borderId="11" xfId="0" applyFont="1" applyBorder="1" applyAlignment="1">
      <alignment horizontal="center" wrapText="1"/>
    </xf>
    <xf numFmtId="0" fontId="71" fillId="0" borderId="22" xfId="0" applyFont="1" applyBorder="1" applyAlignment="1">
      <alignment horizontal="center" wrapText="1"/>
    </xf>
    <xf numFmtId="0" fontId="71" fillId="0" borderId="17" xfId="0" applyFont="1" applyBorder="1" applyAlignment="1">
      <alignment horizontal="center" wrapText="1"/>
    </xf>
    <xf numFmtId="0" fontId="70" fillId="0" borderId="10" xfId="0" applyFont="1" applyBorder="1" applyAlignment="1">
      <alignment horizontal="left"/>
    </xf>
    <xf numFmtId="0" fontId="70" fillId="0" borderId="6" xfId="0" applyFont="1" applyBorder="1" applyAlignment="1">
      <alignment horizontal="left"/>
    </xf>
    <xf numFmtId="0" fontId="70" fillId="0" borderId="21" xfId="0" applyFont="1" applyBorder="1" applyAlignment="1">
      <alignment horizontal="left"/>
    </xf>
    <xf numFmtId="0" fontId="70" fillId="9" borderId="10" xfId="0" applyFont="1" applyFill="1" applyBorder="1" applyAlignment="1" applyProtection="1">
      <alignment horizontal="right" wrapText="1"/>
      <protection locked="0"/>
    </xf>
    <xf numFmtId="0" fontId="70" fillId="9" borderId="6" xfId="0" applyFont="1" applyFill="1" applyBorder="1" applyAlignment="1" applyProtection="1">
      <alignment horizontal="right" wrapText="1"/>
      <protection locked="0"/>
    </xf>
    <xf numFmtId="0" fontId="70" fillId="9" borderId="21" xfId="0" applyFont="1" applyFill="1" applyBorder="1" applyAlignment="1" applyProtection="1">
      <alignment horizontal="right" wrapText="1"/>
      <protection locked="0"/>
    </xf>
    <xf numFmtId="0" fontId="128" fillId="0" borderId="2" xfId="0" applyFont="1" applyBorder="1" applyAlignment="1"/>
    <xf numFmtId="0" fontId="5" fillId="0" borderId="2" xfId="0" applyFont="1" applyBorder="1" applyAlignment="1"/>
    <xf numFmtId="0" fontId="124" fillId="0" borderId="0" xfId="0" applyFont="1" applyAlignment="1">
      <alignment horizontal="center"/>
    </xf>
    <xf numFmtId="0" fontId="125" fillId="0" borderId="0" xfId="0" applyFont="1" applyFill="1" applyAlignment="1">
      <alignment wrapText="1"/>
    </xf>
    <xf numFmtId="0" fontId="126" fillId="0" borderId="0" xfId="0" applyFont="1" applyFill="1" applyAlignment="1">
      <alignment wrapText="1"/>
    </xf>
    <xf numFmtId="0" fontId="125" fillId="0" borderId="0" xfId="0" applyFont="1" applyAlignment="1">
      <alignment wrapText="1"/>
    </xf>
    <xf numFmtId="0" fontId="126" fillId="0" borderId="0" xfId="0" applyFont="1" applyAlignment="1">
      <alignment wrapText="1"/>
    </xf>
    <xf numFmtId="0" fontId="5" fillId="0" borderId="20" xfId="0" applyFont="1" applyBorder="1" applyAlignment="1">
      <alignment horizontal="center" vertical="center" wrapText="1"/>
    </xf>
    <xf numFmtId="0" fontId="1" fillId="0" borderId="20" xfId="0" applyFont="1" applyBorder="1" applyAlignment="1">
      <alignment horizontal="center" vertical="center" wrapText="1"/>
    </xf>
    <xf numFmtId="0" fontId="125" fillId="0" borderId="0" xfId="0" applyFont="1" applyAlignment="1">
      <alignment horizontal="left" wrapText="1"/>
    </xf>
    <xf numFmtId="0" fontId="24" fillId="0" borderId="0" xfId="0" applyFont="1" applyAlignment="1">
      <alignment horizontal="center"/>
    </xf>
    <xf numFmtId="0" fontId="1" fillId="0" borderId="0" xfId="0" applyFont="1" applyAlignment="1">
      <alignment horizontal="center"/>
    </xf>
    <xf numFmtId="0" fontId="1" fillId="0" borderId="0" xfId="0" applyFont="1" applyAlignment="1"/>
    <xf numFmtId="0" fontId="16" fillId="0" borderId="35" xfId="0" applyFont="1" applyBorder="1" applyAlignment="1">
      <alignment wrapText="1"/>
    </xf>
    <xf numFmtId="0" fontId="58" fillId="0" borderId="0" xfId="0" applyFont="1" applyAlignment="1"/>
    <xf numFmtId="0" fontId="138" fillId="0" borderId="0" xfId="0" applyFont="1" applyAlignment="1">
      <alignment horizontal="left" wrapText="1"/>
    </xf>
    <xf numFmtId="0" fontId="131" fillId="2" borderId="0" xfId="0" applyFont="1" applyFill="1" applyBorder="1" applyAlignment="1" applyProtection="1">
      <alignment horizontal="center"/>
    </xf>
  </cellXfs>
  <cellStyles count="10">
    <cellStyle name="Calculation" xfId="1" builtinId="22" customBuiltin="1"/>
    <cellStyle name="Comma" xfId="2" builtinId="3"/>
    <cellStyle name="Comma 2" xfId="3"/>
    <cellStyle name="Currency" xfId="4" builtinId="4"/>
    <cellStyle name="Currency 2" xfId="5"/>
    <cellStyle name="Hyperlink" xfId="6" builtinId="8"/>
    <cellStyle name="Input" xfId="7" builtinId="20" customBuiltin="1"/>
    <cellStyle name="Normal" xfId="0" builtinId="0"/>
    <cellStyle name="Normal 2" xfId="8"/>
    <cellStyle name="Percent" xfId="9" builtinId="5"/>
  </cellStyles>
  <dxfs count="56">
    <dxf>
      <font>
        <b val="0"/>
        <i val="0"/>
        <strike val="0"/>
        <condense val="0"/>
        <extend val="0"/>
        <outline val="0"/>
        <shadow val="0"/>
        <u val="none"/>
        <vertAlign val="baseline"/>
        <sz val="11"/>
        <color theme="1"/>
        <name val="Arial"/>
        <scheme val="none"/>
      </font>
      <numFmt numFmtId="14" formatCode="0.00%"/>
      <fill>
        <patternFill patternType="solid">
          <fgColor indexed="9"/>
          <bgColor theme="0" tint="-0.14999847407452621"/>
        </patternFill>
      </fill>
      <alignment horizontal="general" vertical="bottom" textRotation="0" wrapText="0" indent="0" justifyLastLine="0" shrinkToFit="0" readingOrder="0"/>
      <border diagonalUp="0" diagonalDown="0" outline="0">
        <left/>
        <right/>
        <top style="thin">
          <color indexed="64"/>
        </top>
        <bottom/>
      </border>
    </dxf>
    <dxf>
      <font>
        <b val="0"/>
        <i val="0"/>
        <strike val="0"/>
        <condense val="0"/>
        <extend val="0"/>
        <outline val="0"/>
        <shadow val="0"/>
        <u val="none"/>
        <vertAlign val="baseline"/>
        <sz val="11"/>
        <color theme="1"/>
        <name val="Arial"/>
        <scheme val="none"/>
      </font>
      <numFmt numFmtId="35" formatCode="_(* #,##0.00_);_(* \(#,##0.00\);_(* &quot;-&quot;??_);_(@_)"/>
      <fill>
        <patternFill patternType="solid">
          <fgColor indexed="9"/>
          <bgColor theme="0" tint="-0.14999847407452621"/>
        </patternFill>
      </fill>
      <alignment horizontal="general" vertical="bottom" textRotation="0" wrapText="0"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theme="1"/>
        <name val="Arial"/>
        <scheme val="none"/>
      </font>
      <numFmt numFmtId="35" formatCode="_(* #,##0.00_);_(* \(#,##0.00\);_(* &quot;-&quot;??_);_(@_)"/>
      <fill>
        <patternFill patternType="solid">
          <fgColor indexed="64"/>
          <bgColor theme="0" tint="-0.14999847407452621"/>
        </patternFill>
      </fill>
      <alignment horizontal="general"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theme="1"/>
        <name val="Arial"/>
        <scheme val="none"/>
      </font>
      <numFmt numFmtId="14" formatCode="0.00%"/>
      <fill>
        <patternFill patternType="solid">
          <fgColor indexed="64"/>
          <bgColor theme="0"/>
        </patternFill>
      </fill>
      <alignment horizontal="center" vertical="bottom" textRotation="0" wrapText="0" indent="0" justifyLastLine="0" shrinkToFit="0" readingOrder="0"/>
      <border diagonalUp="0" diagonalDown="0" outline="0">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35" formatCode="_(* #,##0.00_);_(* \(#,##0.00\);_(* &quot;-&quot;??_);_(@_)"/>
      <fill>
        <patternFill patternType="solid">
          <fgColor indexed="64"/>
          <bgColor theme="0" tint="-0.14999847407452621"/>
        </patternFill>
      </fill>
      <alignment horizontal="general" vertical="bottom" textRotation="0" wrapText="0" indent="0" justifyLastLine="0" shrinkToFit="0" readingOrder="0"/>
      <border diagonalUp="0" diagonalDown="0" outline="0">
        <left style="thin">
          <color indexed="64"/>
        </left>
        <right/>
        <top style="thin">
          <color indexed="64"/>
        </top>
        <bottom/>
      </border>
    </dxf>
    <dxf>
      <font>
        <b val="0"/>
        <i val="0"/>
        <strike val="0"/>
        <condense val="0"/>
        <extend val="0"/>
        <outline val="0"/>
        <shadow val="0"/>
        <u val="none"/>
        <vertAlign val="baseline"/>
        <sz val="11"/>
        <color theme="1"/>
        <name val="Arial"/>
        <scheme val="none"/>
      </font>
      <numFmt numFmtId="168" formatCode="_(* #,##0.0_);_(* \(#,##0.0\);_(* &quot;-&quot;??_);_(@_)"/>
      <fill>
        <patternFill patternType="solid">
          <fgColor indexed="64"/>
          <bgColor theme="0"/>
        </patternFill>
      </fill>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numFmt numFmtId="34" formatCode="_(&quot;$&quot;* #,##0.00_);_(&quot;$&quot;* \(#,##0.00\);_(&quot;$&quot;* &quot;-&quot;??_);_(@_)"/>
      <fill>
        <patternFill patternType="solid">
          <fgColor indexed="64"/>
          <bgColor theme="0"/>
        </patternFill>
      </fill>
      <border diagonalUp="0" diagonalDown="0">
        <left style="thin">
          <color indexed="64"/>
        </left>
        <right/>
        <top style="thin">
          <color indexed="64"/>
        </top>
        <bottom/>
        <vertical/>
        <horizontal/>
      </border>
      <protection locked="0" hidden="0"/>
    </dxf>
    <dxf>
      <font>
        <b val="0"/>
        <i val="0"/>
        <strike val="0"/>
        <condense val="0"/>
        <extend val="0"/>
        <outline val="0"/>
        <shadow val="0"/>
        <u val="none"/>
        <vertAlign val="baseline"/>
        <sz val="11"/>
        <color theme="1"/>
        <name val="Arial"/>
        <scheme val="none"/>
      </font>
      <numFmt numFmtId="167" formatCode="0_);\(0\)"/>
      <fill>
        <patternFill patternType="solid">
          <fgColor indexed="64"/>
          <bgColor theme="0"/>
        </patternFill>
      </fill>
      <alignment horizontal="left" vertical="bottom" textRotation="0" wrapText="1" indent="0" justifyLastLine="0" shrinkToFit="0" readingOrder="0"/>
      <border diagonalUp="0" diagonalDown="0" outline="0">
        <left/>
        <right/>
        <top style="thin">
          <color indexed="64"/>
        </top>
        <bottom/>
      </border>
      <protection locked="0" hidden="0"/>
    </dxf>
    <dxf>
      <font>
        <b val="0"/>
        <i val="0"/>
        <strike val="0"/>
        <condense val="0"/>
        <extend val="0"/>
        <outline val="0"/>
        <shadow val="0"/>
        <u val="none"/>
        <vertAlign val="baseline"/>
        <sz val="9"/>
        <color theme="1"/>
        <name val="Arial"/>
        <scheme val="none"/>
      </font>
      <numFmt numFmtId="167" formatCode="0_);\(0\)"/>
      <fill>
        <patternFill patternType="solid">
          <fgColor indexed="64"/>
          <bgColor theme="0" tint="-0.14999847407452621"/>
        </patternFill>
      </fill>
      <alignment horizontal="center" vertical="bottom" textRotation="0" wrapText="1" indent="0" justifyLastLine="0" shrinkToFit="0" readingOrder="0"/>
      <border diagonalUp="0" diagonalDown="0" outline="0">
        <left style="thin">
          <color indexed="64"/>
        </left>
        <right/>
        <top style="thin">
          <color indexed="64"/>
        </top>
        <bottom/>
      </border>
      <protection locked="1" hidden="0"/>
    </dxf>
    <dxf>
      <font>
        <b val="0"/>
        <i val="0"/>
        <strike val="0"/>
        <condense val="0"/>
        <extend val="0"/>
        <outline val="0"/>
        <shadow val="0"/>
        <u val="none"/>
        <vertAlign val="baseline"/>
        <sz val="11"/>
        <color theme="1"/>
        <name val="Arial"/>
        <scheme val="none"/>
      </font>
      <numFmt numFmtId="167" formatCode="0_);\(0\)"/>
      <fill>
        <patternFill patternType="solid">
          <fgColor indexed="64"/>
          <bgColor theme="0"/>
        </patternFill>
      </fill>
      <alignment horizontal="left" vertical="bottom" textRotation="0" wrapText="1" indent="0" justifyLastLine="0" shrinkToFit="0" readingOrder="0"/>
      <border diagonalUp="0" diagonalDown="0" outline="0">
        <left style="thin">
          <color indexed="64"/>
        </left>
        <right style="thin">
          <color indexed="64"/>
        </right>
        <top style="thin">
          <color indexed="64"/>
        </top>
        <bottom/>
      </border>
      <protection locked="0" hidden="0"/>
    </dxf>
    <dxf>
      <font>
        <b val="0"/>
        <i val="0"/>
        <strike val="0"/>
        <condense val="0"/>
        <extend val="0"/>
        <outline val="0"/>
        <shadow val="0"/>
        <u val="none"/>
        <vertAlign val="baseline"/>
        <sz val="11"/>
        <color theme="1"/>
        <name val="Arial"/>
        <scheme val="none"/>
      </font>
      <fill>
        <patternFill patternType="solid">
          <fgColor indexed="64"/>
          <bgColor theme="0"/>
        </patternFill>
      </fill>
      <alignment horizontal="left" vertical="center" textRotation="0" wrapText="1" indent="0" justifyLastLine="0" shrinkToFit="0" readingOrder="0"/>
      <border diagonalUp="0" diagonalDown="0">
        <left/>
        <right/>
        <top style="thin">
          <color indexed="64"/>
        </top>
        <bottom/>
        <vertical/>
        <horizontal/>
      </border>
      <protection locked="0" hidden="0"/>
    </dxf>
    <dxf>
      <border outline="0">
        <left style="thin">
          <color indexed="64"/>
        </left>
        <right style="thin">
          <color indexed="64"/>
        </right>
        <top style="thin">
          <color indexed="64"/>
        </top>
      </border>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protection locked="0"/>
    </dxf>
    <dxf>
      <alignment wrapText="1"/>
    </dxf>
    <dxf>
      <alignment wrapText="1"/>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indexed="64"/>
        </left>
        <right style="thin">
          <color indexed="64"/>
        </right>
        <top style="thin">
          <color indexed="64"/>
        </top>
        <bottom style="thin">
          <color indexed="64"/>
        </bottom>
        <vertical style="thin">
          <color indexed="64"/>
        </vertical>
        <horizontal style="thin">
          <color indexed="64"/>
        </horizontal>
      </border>
    </dxf>
    <dxf>
      <alignment wrapText="1" indent="0"/>
    </dxf>
    <dxf>
      <alignment wrapText="1" indent="0"/>
    </dxf>
    <dxf>
      <alignment wrapText="1" indent="0"/>
    </dxf>
    <dxf>
      <alignment wrapText="1" indent="0"/>
    </dxf>
    <dxf>
      <numFmt numFmtId="34" formatCode="_(&quot;$&quot;* #,##0.00_);_(&quot;$&quot;* \(#,##0.00\);_(&quot;$&quot;* &quot;-&quot;??_);_(@_)"/>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FFFFC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pivotCacheDefinition" Target="pivotCache/pivotCacheDefinition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pivotCacheDefinition" Target="pivotCache/pivotCacheDefinition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601980</xdr:colOff>
      <xdr:row>17</xdr:row>
      <xdr:rowOff>480060</xdr:rowOff>
    </xdr:from>
    <xdr:to>
      <xdr:col>18</xdr:col>
      <xdr:colOff>601370</xdr:colOff>
      <xdr:row>25</xdr:row>
      <xdr:rowOff>41617</xdr:rowOff>
    </xdr:to>
    <xdr:pic>
      <xdr:nvPicPr>
        <xdr:cNvPr id="2" name="Picture 1">
          <a:extLst>
            <a:ext uri="{FF2B5EF4-FFF2-40B4-BE49-F238E27FC236}">
              <a16:creationId xmlns:a16="http://schemas.microsoft.com/office/drawing/2014/main" id="{BA7DBF33-96BF-4062-BA71-27429B3D15B1}"/>
            </a:ext>
          </a:extLst>
        </xdr:cNvPr>
        <xdr:cNvPicPr>
          <a:picLocks noChangeAspect="1"/>
        </xdr:cNvPicPr>
      </xdr:nvPicPr>
      <xdr:blipFill rotWithShape="1">
        <a:blip xmlns:r="http://schemas.openxmlformats.org/officeDocument/2006/relationships" r:embed="rId1"/>
        <a:srcRect l="-156" t="15277" r="156" b="-2842"/>
        <a:stretch/>
      </xdr:blipFill>
      <xdr:spPr>
        <a:xfrm>
          <a:off x="6873240" y="4732020"/>
          <a:ext cx="4876190" cy="187803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2</xdr:row>
      <xdr:rowOff>0</xdr:rowOff>
    </xdr:from>
    <xdr:to>
      <xdr:col>9</xdr:col>
      <xdr:colOff>0</xdr:colOff>
      <xdr:row>2</xdr:row>
      <xdr:rowOff>0</xdr:rowOff>
    </xdr:to>
    <xdr:sp macro="" textlink="">
      <xdr:nvSpPr>
        <xdr:cNvPr id="2" name="Rectangle 1">
          <a:extLst>
            <a:ext uri="{FF2B5EF4-FFF2-40B4-BE49-F238E27FC236}">
              <a16:creationId xmlns:a16="http://schemas.microsoft.com/office/drawing/2014/main" id="{00000000-0008-0000-0500-000002000000}"/>
            </a:ext>
          </a:extLst>
        </xdr:cNvPr>
        <xdr:cNvSpPr>
          <a:spLocks noChangeArrowheads="1"/>
        </xdr:cNvSpPr>
      </xdr:nvSpPr>
      <xdr:spPr bwMode="auto">
        <a:xfrm>
          <a:off x="11391900" y="106680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3" name="Rectangle 2">
          <a:extLst>
            <a:ext uri="{FF2B5EF4-FFF2-40B4-BE49-F238E27FC236}">
              <a16:creationId xmlns:a16="http://schemas.microsoft.com/office/drawing/2014/main" id="{00000000-0008-0000-0500-000003000000}"/>
            </a:ext>
          </a:extLst>
        </xdr:cNvPr>
        <xdr:cNvSpPr>
          <a:spLocks noChangeArrowheads="1"/>
        </xdr:cNvSpPr>
      </xdr:nvSpPr>
      <xdr:spPr bwMode="auto">
        <a:xfrm>
          <a:off x="11391900" y="1066800"/>
          <a:ext cx="0" cy="0"/>
        </a:xfrm>
        <a:prstGeom prst="rect">
          <a:avLst/>
        </a:prstGeom>
        <a:solidFill>
          <a:srgbClr val="FFFFFF"/>
        </a:solidFill>
        <a:ln w="9525">
          <a:solidFill>
            <a:srgbClr val="000000"/>
          </a:solidFill>
          <a:miter lim="800000"/>
          <a:headEnd/>
          <a:tailEnd/>
        </a:ln>
      </xdr:spPr>
    </xdr:sp>
    <xdr:clientData/>
  </xdr:twoCellAnchor>
  <xdr:twoCellAnchor>
    <xdr:from>
      <xdr:col>9</xdr:col>
      <xdr:colOff>0</xdr:colOff>
      <xdr:row>2</xdr:row>
      <xdr:rowOff>0</xdr:rowOff>
    </xdr:from>
    <xdr:to>
      <xdr:col>9</xdr:col>
      <xdr:colOff>0</xdr:colOff>
      <xdr:row>2</xdr:row>
      <xdr:rowOff>0</xdr:rowOff>
    </xdr:to>
    <xdr:sp macro="" textlink="">
      <xdr:nvSpPr>
        <xdr:cNvPr id="4" name="Rectangle 3">
          <a:extLst>
            <a:ext uri="{FF2B5EF4-FFF2-40B4-BE49-F238E27FC236}">
              <a16:creationId xmlns:a16="http://schemas.microsoft.com/office/drawing/2014/main" id="{00000000-0008-0000-0500-000004000000}"/>
            </a:ext>
          </a:extLst>
        </xdr:cNvPr>
        <xdr:cNvSpPr>
          <a:spLocks noChangeArrowheads="1"/>
        </xdr:cNvSpPr>
      </xdr:nvSpPr>
      <xdr:spPr bwMode="auto">
        <a:xfrm>
          <a:off x="11391900" y="1066800"/>
          <a:ext cx="0" cy="0"/>
        </a:xfrm>
        <a:prstGeom prst="rect">
          <a:avLst/>
        </a:prstGeom>
        <a:solidFill>
          <a:srgbClr val="FFFFFF"/>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114300</xdr:colOff>
      <xdr:row>72</xdr:row>
      <xdr:rowOff>228600</xdr:rowOff>
    </xdr:from>
    <xdr:to>
      <xdr:col>2</xdr:col>
      <xdr:colOff>962025</xdr:colOff>
      <xdr:row>73</xdr:row>
      <xdr:rowOff>171450</xdr:rowOff>
    </xdr:to>
    <xdr:sp macro="" textlink="">
      <xdr:nvSpPr>
        <xdr:cNvPr id="15076" name="Line 5">
          <a:extLst>
            <a:ext uri="{FF2B5EF4-FFF2-40B4-BE49-F238E27FC236}">
              <a16:creationId xmlns:a16="http://schemas.microsoft.com/office/drawing/2014/main" id="{00000000-0008-0000-0400-0000E43A0000}"/>
            </a:ext>
          </a:extLst>
        </xdr:cNvPr>
        <xdr:cNvSpPr>
          <a:spLocks noChangeShapeType="1"/>
        </xdr:cNvSpPr>
      </xdr:nvSpPr>
      <xdr:spPr bwMode="auto">
        <a:xfrm flipV="1">
          <a:off x="4610100" y="17783175"/>
          <a:ext cx="847725"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73</xdr:row>
      <xdr:rowOff>171450</xdr:rowOff>
    </xdr:from>
    <xdr:to>
      <xdr:col>2</xdr:col>
      <xdr:colOff>942975</xdr:colOff>
      <xdr:row>73</xdr:row>
      <xdr:rowOff>171450</xdr:rowOff>
    </xdr:to>
    <xdr:sp macro="" textlink="">
      <xdr:nvSpPr>
        <xdr:cNvPr id="15077" name="Line 6">
          <a:extLst>
            <a:ext uri="{FF2B5EF4-FFF2-40B4-BE49-F238E27FC236}">
              <a16:creationId xmlns:a16="http://schemas.microsoft.com/office/drawing/2014/main" id="{00000000-0008-0000-0400-0000E53A0000}"/>
            </a:ext>
          </a:extLst>
        </xdr:cNvPr>
        <xdr:cNvSpPr>
          <a:spLocks noChangeShapeType="1"/>
        </xdr:cNvSpPr>
      </xdr:nvSpPr>
      <xdr:spPr bwMode="auto">
        <a:xfrm>
          <a:off x="4610100" y="18107025"/>
          <a:ext cx="828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142875</xdr:colOff>
      <xdr:row>73</xdr:row>
      <xdr:rowOff>190500</xdr:rowOff>
    </xdr:from>
    <xdr:to>
      <xdr:col>2</xdr:col>
      <xdr:colOff>942975</xdr:colOff>
      <xdr:row>74</xdr:row>
      <xdr:rowOff>200025</xdr:rowOff>
    </xdr:to>
    <xdr:sp macro="" textlink="">
      <xdr:nvSpPr>
        <xdr:cNvPr id="15078" name="Line 7">
          <a:extLst>
            <a:ext uri="{FF2B5EF4-FFF2-40B4-BE49-F238E27FC236}">
              <a16:creationId xmlns:a16="http://schemas.microsoft.com/office/drawing/2014/main" id="{00000000-0008-0000-0400-0000E63A0000}"/>
            </a:ext>
          </a:extLst>
        </xdr:cNvPr>
        <xdr:cNvSpPr>
          <a:spLocks noChangeShapeType="1"/>
        </xdr:cNvSpPr>
      </xdr:nvSpPr>
      <xdr:spPr bwMode="auto">
        <a:xfrm>
          <a:off x="4638675" y="18126075"/>
          <a:ext cx="80010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342900</xdr:colOff>
      <xdr:row>9</xdr:row>
      <xdr:rowOff>57150</xdr:rowOff>
    </xdr:from>
    <xdr:to>
      <xdr:col>5</xdr:col>
      <xdr:colOff>342900</xdr:colOff>
      <xdr:row>10</xdr:row>
      <xdr:rowOff>114300</xdr:rowOff>
    </xdr:to>
    <xdr:sp macro="" textlink="">
      <xdr:nvSpPr>
        <xdr:cNvPr id="15079" name="Line 8">
          <a:extLst>
            <a:ext uri="{FF2B5EF4-FFF2-40B4-BE49-F238E27FC236}">
              <a16:creationId xmlns:a16="http://schemas.microsoft.com/office/drawing/2014/main" id="{00000000-0008-0000-0400-0000E73A0000}"/>
            </a:ext>
          </a:extLst>
        </xdr:cNvPr>
        <xdr:cNvSpPr>
          <a:spLocks noChangeShapeType="1"/>
        </xdr:cNvSpPr>
      </xdr:nvSpPr>
      <xdr:spPr bwMode="auto">
        <a:xfrm flipV="1">
          <a:off x="8582025" y="2524125"/>
          <a:ext cx="0" cy="2857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72</xdr:row>
      <xdr:rowOff>228600</xdr:rowOff>
    </xdr:from>
    <xdr:to>
      <xdr:col>2</xdr:col>
      <xdr:colOff>962025</xdr:colOff>
      <xdr:row>73</xdr:row>
      <xdr:rowOff>171450</xdr:rowOff>
    </xdr:to>
    <xdr:sp macro="" textlink="">
      <xdr:nvSpPr>
        <xdr:cNvPr id="15080" name="Line 5">
          <a:extLst>
            <a:ext uri="{FF2B5EF4-FFF2-40B4-BE49-F238E27FC236}">
              <a16:creationId xmlns:a16="http://schemas.microsoft.com/office/drawing/2014/main" id="{00000000-0008-0000-0400-0000E83A0000}"/>
            </a:ext>
          </a:extLst>
        </xdr:cNvPr>
        <xdr:cNvSpPr>
          <a:spLocks noChangeShapeType="1"/>
        </xdr:cNvSpPr>
      </xdr:nvSpPr>
      <xdr:spPr bwMode="auto">
        <a:xfrm flipV="1">
          <a:off x="4610100" y="17783175"/>
          <a:ext cx="847725"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73</xdr:row>
      <xdr:rowOff>171450</xdr:rowOff>
    </xdr:from>
    <xdr:to>
      <xdr:col>2</xdr:col>
      <xdr:colOff>942975</xdr:colOff>
      <xdr:row>73</xdr:row>
      <xdr:rowOff>171450</xdr:rowOff>
    </xdr:to>
    <xdr:sp macro="" textlink="">
      <xdr:nvSpPr>
        <xdr:cNvPr id="15081" name="Line 6">
          <a:extLst>
            <a:ext uri="{FF2B5EF4-FFF2-40B4-BE49-F238E27FC236}">
              <a16:creationId xmlns:a16="http://schemas.microsoft.com/office/drawing/2014/main" id="{00000000-0008-0000-0400-0000E93A0000}"/>
            </a:ext>
          </a:extLst>
        </xdr:cNvPr>
        <xdr:cNvSpPr>
          <a:spLocks noChangeShapeType="1"/>
        </xdr:cNvSpPr>
      </xdr:nvSpPr>
      <xdr:spPr bwMode="auto">
        <a:xfrm>
          <a:off x="4610100" y="18107025"/>
          <a:ext cx="828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142875</xdr:colOff>
      <xdr:row>73</xdr:row>
      <xdr:rowOff>190500</xdr:rowOff>
    </xdr:from>
    <xdr:to>
      <xdr:col>2</xdr:col>
      <xdr:colOff>942975</xdr:colOff>
      <xdr:row>74</xdr:row>
      <xdr:rowOff>200025</xdr:rowOff>
    </xdr:to>
    <xdr:sp macro="" textlink="">
      <xdr:nvSpPr>
        <xdr:cNvPr id="15082" name="Line 7">
          <a:extLst>
            <a:ext uri="{FF2B5EF4-FFF2-40B4-BE49-F238E27FC236}">
              <a16:creationId xmlns:a16="http://schemas.microsoft.com/office/drawing/2014/main" id="{00000000-0008-0000-0400-0000EA3A0000}"/>
            </a:ext>
          </a:extLst>
        </xdr:cNvPr>
        <xdr:cNvSpPr>
          <a:spLocks noChangeShapeType="1"/>
        </xdr:cNvSpPr>
      </xdr:nvSpPr>
      <xdr:spPr bwMode="auto">
        <a:xfrm>
          <a:off x="4638675" y="18126075"/>
          <a:ext cx="80010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72</xdr:row>
      <xdr:rowOff>228600</xdr:rowOff>
    </xdr:from>
    <xdr:to>
      <xdr:col>2</xdr:col>
      <xdr:colOff>962025</xdr:colOff>
      <xdr:row>73</xdr:row>
      <xdr:rowOff>171450</xdr:rowOff>
    </xdr:to>
    <xdr:sp macro="" textlink="">
      <xdr:nvSpPr>
        <xdr:cNvPr id="15084" name="Line 5">
          <a:extLst>
            <a:ext uri="{FF2B5EF4-FFF2-40B4-BE49-F238E27FC236}">
              <a16:creationId xmlns:a16="http://schemas.microsoft.com/office/drawing/2014/main" id="{00000000-0008-0000-0400-0000EC3A0000}"/>
            </a:ext>
          </a:extLst>
        </xdr:cNvPr>
        <xdr:cNvSpPr>
          <a:spLocks noChangeShapeType="1"/>
        </xdr:cNvSpPr>
      </xdr:nvSpPr>
      <xdr:spPr bwMode="auto">
        <a:xfrm flipV="1">
          <a:off x="4610100" y="17783175"/>
          <a:ext cx="847725"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73</xdr:row>
      <xdr:rowOff>171450</xdr:rowOff>
    </xdr:from>
    <xdr:to>
      <xdr:col>2</xdr:col>
      <xdr:colOff>942975</xdr:colOff>
      <xdr:row>73</xdr:row>
      <xdr:rowOff>171450</xdr:rowOff>
    </xdr:to>
    <xdr:sp macro="" textlink="">
      <xdr:nvSpPr>
        <xdr:cNvPr id="15085" name="Line 6">
          <a:extLst>
            <a:ext uri="{FF2B5EF4-FFF2-40B4-BE49-F238E27FC236}">
              <a16:creationId xmlns:a16="http://schemas.microsoft.com/office/drawing/2014/main" id="{00000000-0008-0000-0400-0000ED3A0000}"/>
            </a:ext>
          </a:extLst>
        </xdr:cNvPr>
        <xdr:cNvSpPr>
          <a:spLocks noChangeShapeType="1"/>
        </xdr:cNvSpPr>
      </xdr:nvSpPr>
      <xdr:spPr bwMode="auto">
        <a:xfrm>
          <a:off x="4610100" y="18107025"/>
          <a:ext cx="828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142875</xdr:colOff>
      <xdr:row>73</xdr:row>
      <xdr:rowOff>190500</xdr:rowOff>
    </xdr:from>
    <xdr:to>
      <xdr:col>2</xdr:col>
      <xdr:colOff>942975</xdr:colOff>
      <xdr:row>74</xdr:row>
      <xdr:rowOff>200025</xdr:rowOff>
    </xdr:to>
    <xdr:sp macro="" textlink="">
      <xdr:nvSpPr>
        <xdr:cNvPr id="15086" name="Line 7">
          <a:extLst>
            <a:ext uri="{FF2B5EF4-FFF2-40B4-BE49-F238E27FC236}">
              <a16:creationId xmlns:a16="http://schemas.microsoft.com/office/drawing/2014/main" id="{00000000-0008-0000-0400-0000EE3A0000}"/>
            </a:ext>
          </a:extLst>
        </xdr:cNvPr>
        <xdr:cNvSpPr>
          <a:spLocks noChangeShapeType="1"/>
        </xdr:cNvSpPr>
      </xdr:nvSpPr>
      <xdr:spPr bwMode="auto">
        <a:xfrm>
          <a:off x="4638675" y="18126075"/>
          <a:ext cx="80010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72</xdr:row>
      <xdr:rowOff>228600</xdr:rowOff>
    </xdr:from>
    <xdr:to>
      <xdr:col>2</xdr:col>
      <xdr:colOff>962025</xdr:colOff>
      <xdr:row>73</xdr:row>
      <xdr:rowOff>171450</xdr:rowOff>
    </xdr:to>
    <xdr:sp macro="" textlink="">
      <xdr:nvSpPr>
        <xdr:cNvPr id="15088" name="Line 5">
          <a:extLst>
            <a:ext uri="{FF2B5EF4-FFF2-40B4-BE49-F238E27FC236}">
              <a16:creationId xmlns:a16="http://schemas.microsoft.com/office/drawing/2014/main" id="{00000000-0008-0000-0400-0000F03A0000}"/>
            </a:ext>
          </a:extLst>
        </xdr:cNvPr>
        <xdr:cNvSpPr>
          <a:spLocks noChangeShapeType="1"/>
        </xdr:cNvSpPr>
      </xdr:nvSpPr>
      <xdr:spPr bwMode="auto">
        <a:xfrm flipV="1">
          <a:off x="4610100" y="17783175"/>
          <a:ext cx="847725"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73</xdr:row>
      <xdr:rowOff>171450</xdr:rowOff>
    </xdr:from>
    <xdr:to>
      <xdr:col>2</xdr:col>
      <xdr:colOff>942975</xdr:colOff>
      <xdr:row>73</xdr:row>
      <xdr:rowOff>171450</xdr:rowOff>
    </xdr:to>
    <xdr:sp macro="" textlink="">
      <xdr:nvSpPr>
        <xdr:cNvPr id="15089" name="Line 6">
          <a:extLst>
            <a:ext uri="{FF2B5EF4-FFF2-40B4-BE49-F238E27FC236}">
              <a16:creationId xmlns:a16="http://schemas.microsoft.com/office/drawing/2014/main" id="{00000000-0008-0000-0400-0000F13A0000}"/>
            </a:ext>
          </a:extLst>
        </xdr:cNvPr>
        <xdr:cNvSpPr>
          <a:spLocks noChangeShapeType="1"/>
        </xdr:cNvSpPr>
      </xdr:nvSpPr>
      <xdr:spPr bwMode="auto">
        <a:xfrm>
          <a:off x="4610100" y="18107025"/>
          <a:ext cx="828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142875</xdr:colOff>
      <xdr:row>73</xdr:row>
      <xdr:rowOff>190500</xdr:rowOff>
    </xdr:from>
    <xdr:to>
      <xdr:col>2</xdr:col>
      <xdr:colOff>942975</xdr:colOff>
      <xdr:row>74</xdr:row>
      <xdr:rowOff>200025</xdr:rowOff>
    </xdr:to>
    <xdr:sp macro="" textlink="">
      <xdr:nvSpPr>
        <xdr:cNvPr id="15090" name="Line 7">
          <a:extLst>
            <a:ext uri="{FF2B5EF4-FFF2-40B4-BE49-F238E27FC236}">
              <a16:creationId xmlns:a16="http://schemas.microsoft.com/office/drawing/2014/main" id="{00000000-0008-0000-0400-0000F23A0000}"/>
            </a:ext>
          </a:extLst>
        </xdr:cNvPr>
        <xdr:cNvSpPr>
          <a:spLocks noChangeShapeType="1"/>
        </xdr:cNvSpPr>
      </xdr:nvSpPr>
      <xdr:spPr bwMode="auto">
        <a:xfrm>
          <a:off x="4638675" y="18126075"/>
          <a:ext cx="80010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72</xdr:row>
      <xdr:rowOff>228600</xdr:rowOff>
    </xdr:from>
    <xdr:to>
      <xdr:col>2</xdr:col>
      <xdr:colOff>962025</xdr:colOff>
      <xdr:row>73</xdr:row>
      <xdr:rowOff>171450</xdr:rowOff>
    </xdr:to>
    <xdr:sp macro="" textlink="">
      <xdr:nvSpPr>
        <xdr:cNvPr id="15092" name="Line 5">
          <a:extLst>
            <a:ext uri="{FF2B5EF4-FFF2-40B4-BE49-F238E27FC236}">
              <a16:creationId xmlns:a16="http://schemas.microsoft.com/office/drawing/2014/main" id="{00000000-0008-0000-0400-0000F43A0000}"/>
            </a:ext>
          </a:extLst>
        </xdr:cNvPr>
        <xdr:cNvSpPr>
          <a:spLocks noChangeShapeType="1"/>
        </xdr:cNvSpPr>
      </xdr:nvSpPr>
      <xdr:spPr bwMode="auto">
        <a:xfrm flipV="1">
          <a:off x="4610100" y="17783175"/>
          <a:ext cx="847725" cy="3238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73</xdr:row>
      <xdr:rowOff>171450</xdr:rowOff>
    </xdr:from>
    <xdr:to>
      <xdr:col>2</xdr:col>
      <xdr:colOff>942975</xdr:colOff>
      <xdr:row>73</xdr:row>
      <xdr:rowOff>171450</xdr:rowOff>
    </xdr:to>
    <xdr:sp macro="" textlink="">
      <xdr:nvSpPr>
        <xdr:cNvPr id="15093" name="Line 6">
          <a:extLst>
            <a:ext uri="{FF2B5EF4-FFF2-40B4-BE49-F238E27FC236}">
              <a16:creationId xmlns:a16="http://schemas.microsoft.com/office/drawing/2014/main" id="{00000000-0008-0000-0400-0000F53A0000}"/>
            </a:ext>
          </a:extLst>
        </xdr:cNvPr>
        <xdr:cNvSpPr>
          <a:spLocks noChangeShapeType="1"/>
        </xdr:cNvSpPr>
      </xdr:nvSpPr>
      <xdr:spPr bwMode="auto">
        <a:xfrm>
          <a:off x="4610100" y="18107025"/>
          <a:ext cx="82867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142875</xdr:colOff>
      <xdr:row>73</xdr:row>
      <xdr:rowOff>190500</xdr:rowOff>
    </xdr:from>
    <xdr:to>
      <xdr:col>2</xdr:col>
      <xdr:colOff>942975</xdr:colOff>
      <xdr:row>74</xdr:row>
      <xdr:rowOff>200025</xdr:rowOff>
    </xdr:to>
    <xdr:sp macro="" textlink="">
      <xdr:nvSpPr>
        <xdr:cNvPr id="15094" name="Line 7">
          <a:extLst>
            <a:ext uri="{FF2B5EF4-FFF2-40B4-BE49-F238E27FC236}">
              <a16:creationId xmlns:a16="http://schemas.microsoft.com/office/drawing/2014/main" id="{00000000-0008-0000-0400-0000F63A0000}"/>
            </a:ext>
          </a:extLst>
        </xdr:cNvPr>
        <xdr:cNvSpPr>
          <a:spLocks noChangeShapeType="1"/>
        </xdr:cNvSpPr>
      </xdr:nvSpPr>
      <xdr:spPr bwMode="auto">
        <a:xfrm>
          <a:off x="4638675" y="18126075"/>
          <a:ext cx="800100" cy="390525"/>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466725</xdr:colOff>
      <xdr:row>60</xdr:row>
      <xdr:rowOff>47625</xdr:rowOff>
    </xdr:from>
    <xdr:to>
      <xdr:col>6</xdr:col>
      <xdr:colOff>466725</xdr:colOff>
      <xdr:row>60</xdr:row>
      <xdr:rowOff>238125</xdr:rowOff>
    </xdr:to>
    <xdr:sp macro="" textlink="">
      <xdr:nvSpPr>
        <xdr:cNvPr id="9429" name="Line 1">
          <a:extLst>
            <a:ext uri="{FF2B5EF4-FFF2-40B4-BE49-F238E27FC236}">
              <a16:creationId xmlns:a16="http://schemas.microsoft.com/office/drawing/2014/main" id="{00000000-0008-0000-0300-0000D5240000}"/>
            </a:ext>
          </a:extLst>
        </xdr:cNvPr>
        <xdr:cNvSpPr>
          <a:spLocks noChangeShapeType="1"/>
        </xdr:cNvSpPr>
      </xdr:nvSpPr>
      <xdr:spPr bwMode="auto">
        <a:xfrm flipV="1">
          <a:off x="8620125" y="14944725"/>
          <a:ext cx="0" cy="19050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xdr:col>
      <xdr:colOff>806823</xdr:colOff>
      <xdr:row>7</xdr:row>
      <xdr:rowOff>100854</xdr:rowOff>
    </xdr:from>
    <xdr:to>
      <xdr:col>7</xdr:col>
      <xdr:colOff>313765</xdr:colOff>
      <xdr:row>28</xdr:row>
      <xdr:rowOff>112060</xdr:rowOff>
    </xdr:to>
    <xdr:sp macro="" textlink="">
      <xdr:nvSpPr>
        <xdr:cNvPr id="2" name="Rectangle: Rounded Corners 1">
          <a:extLst>
            <a:ext uri="{FF2B5EF4-FFF2-40B4-BE49-F238E27FC236}">
              <a16:creationId xmlns:a16="http://schemas.microsoft.com/office/drawing/2014/main" id="{B8C622DB-DE78-48D3-B400-4B2A2C68B933}"/>
            </a:ext>
          </a:extLst>
        </xdr:cNvPr>
        <xdr:cNvSpPr/>
      </xdr:nvSpPr>
      <xdr:spPr>
        <a:xfrm>
          <a:off x="1199029" y="2173942"/>
          <a:ext cx="8527677" cy="5334000"/>
        </a:xfrm>
        <a:prstGeom prst="roundRect">
          <a:avLst/>
        </a:prstGeom>
        <a:solidFill>
          <a:schemeClr val="accent2">
            <a:lumMod val="60000"/>
            <a:lumOff val="4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3600"/>
            <a:t>PAGE</a:t>
          </a:r>
          <a:r>
            <a:rPr lang="en-US" sz="3600" baseline="0"/>
            <a:t> WILL BE UPDATED BY DFSS REVIEW TEAM  </a:t>
          </a:r>
        </a:p>
        <a:p>
          <a:pPr algn="ctr"/>
          <a:r>
            <a:rPr lang="en-US" sz="3600" baseline="0"/>
            <a:t>Delegates Do Not Enter DATA Here</a:t>
          </a:r>
          <a:endParaRPr lang="en-US" sz="3600"/>
        </a:p>
      </xdr:txBody>
    </xdr:sp>
    <xdr:clientData/>
  </xdr:twoCellAnchor>
</xdr:wsDr>
</file>

<file path=xl/pivotCache/_rels/pivotCacheDefinition1.xml.rels><?xml version="1.0" encoding="UTF-8" standalone="yes"?>
<Relationships xmlns="http://schemas.openxmlformats.org/package/2006/relationships"><Relationship Id="rId2" Type="http://schemas.microsoft.com/office/2006/relationships/xlExternalLinkPath/xlPathMissing" Target="FY17%20COLA%20GRANT%20APPLICATION%20BUDGET%20FORM%20%20km%20CLRDv3.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Kenneth" refreshedDate="42894.56914097222" createdVersion="6" refreshedVersion="6" minRefreshableVersion="3" recordCount="58">
  <cacheSource type="worksheet">
    <worksheetSource ref="A8:L66" sheet="Detailed Salaries" r:id="rId2"/>
  </cacheSource>
  <cacheFields count="12">
    <cacheField name="Column1" numFmtId="0">
      <sharedItems containsBlank="1"/>
    </cacheField>
    <cacheField name="Column2" numFmtId="0">
      <sharedItems containsBlank="1"/>
    </cacheField>
    <cacheField name="Column3" numFmtId="0">
      <sharedItems containsBlank="1"/>
    </cacheField>
    <cacheField name="Column4" numFmtId="0">
      <sharedItems containsBlank="1"/>
    </cacheField>
    <cacheField name="Column5" numFmtId="0">
      <sharedItems containsBlank="1"/>
    </cacheField>
    <cacheField name="Column6" numFmtId="0">
      <sharedItems containsBlank="1" containsMixedTypes="1" containsNumber="1" minValue="11" maxValue="6000"/>
    </cacheField>
    <cacheField name="Column7" numFmtId="0">
      <sharedItems containsBlank="1" containsMixedTypes="1" containsNumber="1" containsInteger="1" minValue="26" maxValue="2080"/>
    </cacheField>
    <cacheField name="Column8" numFmtId="43">
      <sharedItems containsMixedTypes="1" containsNumber="1" containsInteger="1" minValue="0" maxValue="156000"/>
    </cacheField>
    <cacheField name="Column9" numFmtId="0">
      <sharedItems containsBlank="1" containsMixedTypes="1" containsNumber="1" minValue="0.1" maxValue="1"/>
    </cacheField>
    <cacheField name="Column10" numFmtId="43">
      <sharedItems containsMixedTypes="1" containsNumber="1" minValue="0" maxValue="760.5"/>
    </cacheField>
    <cacheField name="Column11" numFmtId="43">
      <sharedItems containsMixedTypes="1" containsNumber="1" minValue="0" maxValue="156390"/>
    </cacheField>
    <cacheField name="Column12" numFmtId="0">
      <sharedItems containsMixedTypes="1" containsNumber="1" minValue="0.01" maxValue="0.0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Administrator" refreshedDate="42894.771760069445" createdVersion="6" refreshedVersion="4" minRefreshableVersion="3" recordCount="58">
  <cacheSource type="worksheet">
    <worksheetSource name="Table2"/>
  </cacheSource>
  <cacheFields count="11">
    <cacheField name="EMPLOYEE NAME" numFmtId="0">
      <sharedItems containsBlank="1"/>
    </cacheField>
    <cacheField name="GABI Title (Personnel tab, colum B) - Select from pull down value" numFmtId="167">
      <sharedItems containsBlank="1" count="22">
        <s v="Teachers/Infant-Toddler Teachers"/>
        <s v="Clerical Personnel"/>
        <m/>
        <s v="Fiscal Personnel" u="1"/>
        <s v="Executive Director" u="1"/>
        <s v="Nutrition Services Personnel" u="1"/>
        <s v="Home Visitors" u="1"/>
        <s v="Maintenance Personnel" u="1"/>
        <s v="Transportation Personnel" u="1"/>
        <s v="Other Administrative Personnel (if more than one title in this category, each title must be listed individually)" u="1"/>
        <s v="Other Child Services Personnel (if more than one title in this category, each title must be listed individually)" u="1"/>
        <s v="Disabilities Services Personnel" u="1"/>
        <s v="Head Start/Early Head Start Directors" u="1"/>
        <s v="Family/Child Care Personnel" u="1"/>
        <s v="Program Managers &amp; Content Area Experts -Family Commuity Partner" u="1"/>
        <s v="Other Personnel  (if more than one title in this category, each title must be listed individually)" u="1"/>
        <s v="Other Managers (if more than one position in this category, each position must be listed individually by its title)" u="1"/>
        <s v="Other Family &amp; Community Partnerships Personnel  (if more than one title in this category, each title must be listed individually)" u="1"/>
        <s v="Program Managers &amp; Content Area Experts" u="1"/>
        <s v="Health/Mental Health Services Personnel" u="1"/>
        <s v="Teacher Aides &amp; Other Educational Personnel" u="1"/>
        <s v="Staff Development" u="1"/>
      </sharedItems>
    </cacheField>
    <cacheField name="GABI function (Personnel, column A)" numFmtId="167">
      <sharedItems containsMixedTypes="1" containsNumber="1" containsInteger="1" minValue="1" maxValue="21" count="22">
        <n v="2"/>
        <n v="16"/>
        <e v="#N/A"/>
        <n v="13" u="1"/>
        <n v="5" u="1"/>
        <n v="14" u="1"/>
        <n v="15" u="1"/>
        <n v="6" u="1"/>
        <n v="17" u="1"/>
        <n v="18" u="1"/>
        <n v="19" u="1"/>
        <n v="7" u="1"/>
        <n v="20" u="1"/>
        <n v="21" u="1"/>
        <n v="1" u="1"/>
        <n v="3" u="1"/>
        <n v="8" u="1"/>
        <n v="9" u="1"/>
        <n v="10" u="1"/>
        <n v="11" u="1"/>
        <n v="4" u="1"/>
        <n v="12" u="1"/>
      </sharedItems>
    </cacheField>
    <cacheField name="Title @ the Agency" numFmtId="0">
      <sharedItems containsBlank="1" count="17">
        <s v="Teacher"/>
        <s v="Fiscal Clerk"/>
        <m/>
        <s v="Fiscla Clerk" u="1"/>
        <s v="ERSI " u="1"/>
        <s v="Chidl Special Aide Blue23" u="1"/>
        <s v="HR Director" u="1"/>
        <s v="Village Engagement" u="1"/>
        <s v="Teacher Aide" u="1"/>
        <s v="FSW 2" u="1"/>
        <s v="Village Keeper 2" u="1"/>
        <s v="Village Keeper" u="1"/>
        <s v="Disabilty" u="1"/>
        <s v="Child Aide in Blue" u="1"/>
        <s v="Green House Lead" u="1"/>
        <s v="blue hs" u="1"/>
        <s v="green hs" u="1"/>
      </sharedItems>
    </cacheField>
    <cacheField name="Current Rate for Pay Period or Per Hour" numFmtId="44">
      <sharedItems containsString="0" containsBlank="1" containsNumber="1" containsInteger="1" minValue="15" maxValue="2000"/>
    </cacheField>
    <cacheField name="Number of Pay Period or Hour" numFmtId="168">
      <sharedItems containsString="0" containsBlank="1" containsNumber="1" containsInteger="1" minValue="26" maxValue="2080"/>
    </cacheField>
    <cacheField name="Current Gross Salaries (Annualized)" numFmtId="43">
      <sharedItems containsSemiMixedTypes="0" containsString="0" containsNumber="1" containsInteger="1" minValue="0" maxValue="52000"/>
    </cacheField>
    <cacheField name="% of Time Spent on this Program" numFmtId="10">
      <sharedItems containsString="0" containsBlank="1" containsNumber="1" minValue="0.5" maxValue="0.75"/>
    </cacheField>
    <cacheField name="Requested COLA amount (default @ 1%)" numFmtId="43">
      <sharedItems containsSemiMixedTypes="0" containsString="0" containsNumber="1" containsInteger="1" minValue="0" maxValue="260"/>
    </cacheField>
    <cacheField name="New Pay Rate (Annualized)" numFmtId="43">
      <sharedItems containsSemiMixedTypes="0" containsString="0" containsNumber="1" containsInteger="1" minValue="0" maxValue="52260"/>
    </cacheField>
    <cacheField name="% of increase (*)" numFmtId="10">
      <sharedItems containsMixedTypes="1" containsNumber="1" minValue="0.01" maxValue="0.0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58">
  <r>
    <s v="EMPLOYEE NAME"/>
    <s v="Title @ the Agency1"/>
    <s v="GABI Title (Personnel tab, colum B) - Select from pull down value"/>
    <s v="Title @ the Agency"/>
    <s v="GABI function (Personnel, column A)"/>
    <s v="Current Rate for Pay Period or Per Hour"/>
    <s v="Number of Pay Period or Hour"/>
    <s v="Current Gross Salaries (Annualized)"/>
    <s v="% of Time Spent on this Program"/>
    <s v="Requested COLA amount (default @ 1%)"/>
    <s v="New Pay Rate (Annualized)"/>
    <s v="% of increase (*)"/>
  </r>
  <r>
    <s v="J. Smith"/>
    <s v="Teacher"/>
    <s v="Teachers/Infant-Toddler Teachers"/>
    <s v="Teacher"/>
    <s v="2.Teachers/Infant.Toddler Teachers"/>
    <n v="2000"/>
    <n v="26"/>
    <n v="52000"/>
    <n v="0.5"/>
    <n v="260"/>
    <n v="52260"/>
    <n v="0.01"/>
  </r>
  <r>
    <s v="J. Jones"/>
    <s v="Teacher"/>
    <s v="Teachers/Infant-Toddler Teachers"/>
    <s v="Teacher"/>
    <s v="2.Teachers/Infant.Toddler Teachers"/>
    <n v="15"/>
    <n v="2080"/>
    <n v="31200"/>
    <n v="0.5"/>
    <n v="156"/>
    <n v="31356"/>
    <n v="0.01"/>
  </r>
  <r>
    <s v="A. Flores"/>
    <s v="Teacher"/>
    <s v="Teacher Aides &amp; Other Educational Personnel"/>
    <s v="Teacher"/>
    <s v="5.Teacher Aides &amp; Other Educational Personnel"/>
    <n v="11"/>
    <n v="2080"/>
    <n v="22880"/>
    <n v="1"/>
    <n v="228.8"/>
    <n v="23108.799999999999"/>
    <n v="0.01"/>
  </r>
  <r>
    <s v="smith smith"/>
    <s v="Teacher"/>
    <s v="Teacher Aides &amp; Other Educational Personnel"/>
    <s v="Teacher"/>
    <s v="5.Teacher Aides &amp; Other Educational Personnel"/>
    <n v="15"/>
    <n v="2080"/>
    <n v="31200"/>
    <n v="1"/>
    <n v="312"/>
    <n v="31512"/>
    <n v="0.01"/>
  </r>
  <r>
    <s v="Other Admin Pesonnel1"/>
    <s v="HR Director"/>
    <s v="Other Administrative Personnel (if more than one title in this category, each title must be listed individually)"/>
    <s v="HR Director"/>
    <s v="18.Other Administrative Personnel (if more than one title in this category, each title must be listed individually)"/>
    <n v="2825"/>
    <n v="26"/>
    <n v="73450"/>
    <n v="0.2"/>
    <n v="146.9"/>
    <n v="73596.899999999994"/>
    <n v="0.01"/>
  </r>
  <r>
    <s v="tru Tree"/>
    <s v="Disabilty"/>
    <s v="Disabilities Services Personnel"/>
    <s v="Disabilty"/>
    <s v="7.Disabilities Services Personnel"/>
    <n v="2300"/>
    <n v="26"/>
    <n v="59800"/>
    <n v="0.6"/>
    <n v="358.8"/>
    <n v="60158.8"/>
    <n v="0.01"/>
  </r>
  <r>
    <s v="CSP 1"/>
    <s v="Child Aide in Blue"/>
    <s v="Other Child Services Personnel (if more than one title in this category, each title must be listed individually)"/>
    <s v="Child Aide in Blue"/>
    <s v="9.Other Child Services Personnel (if more than one title in this category, each title must be listed individually)"/>
    <n v="19"/>
    <n v="2080"/>
    <n v="39520"/>
    <n v="0.66"/>
    <n v="260.83199999999999"/>
    <n v="39780.832000000002"/>
    <n v="0.01"/>
  </r>
  <r>
    <s v="Green Apple"/>
    <m/>
    <s v="Teachers/Infant-Toddler Teachers"/>
    <m/>
    <m/>
    <n v="2520"/>
    <n v="26"/>
    <n v="65520"/>
    <n v="0.5"/>
    <n v="327.60000000000002"/>
    <n v="65847.600000000006"/>
    <n v="0.01"/>
  </r>
  <r>
    <s v="Red Apple "/>
    <m/>
    <s v="Teachers/Infant-Toddler Teachers"/>
    <m/>
    <m/>
    <n v="2520"/>
    <n v="26"/>
    <n v="65520"/>
    <n v="0.5"/>
    <n v="327.60000000000002"/>
    <n v="65847.600000000006"/>
    <n v="0.01"/>
  </r>
  <r>
    <s v="Blue Apple"/>
    <m/>
    <s v="Teachers/Infant-Toddler Teachers"/>
    <m/>
    <m/>
    <n v="2300"/>
    <n v="26"/>
    <n v="59800"/>
    <n v="0.7"/>
    <n v="418.6"/>
    <n v="60218.6"/>
    <n v="0.01"/>
  </r>
  <r>
    <s v="Gold Apple"/>
    <m/>
    <s v="Teachers/Infant-Toddler Teachers"/>
    <m/>
    <m/>
    <n v="2100"/>
    <n v="26"/>
    <n v="54600"/>
    <n v="0.7"/>
    <n v="382.2"/>
    <n v="54982.2"/>
    <n v="0.01"/>
  </r>
  <r>
    <s v="Pink Apple"/>
    <m/>
    <s v="Teachers/Infant-Toddler Teachers"/>
    <m/>
    <m/>
    <n v="1980"/>
    <n v="26"/>
    <n v="51480"/>
    <n v="0.7"/>
    <n v="360.36"/>
    <n v="51840.36"/>
    <n v="0.01"/>
  </r>
  <r>
    <s v="Brown Apple"/>
    <m/>
    <s v="Disabilities Services Personnel"/>
    <m/>
    <m/>
    <n v="30"/>
    <n v="2080"/>
    <n v="62400"/>
    <n v="0.4"/>
    <n v="249.6"/>
    <n v="62649.599999999999"/>
    <n v="0.01"/>
  </r>
  <r>
    <s v="Silver Apple"/>
    <m/>
    <s v="Fiscal Personnel"/>
    <m/>
    <m/>
    <n v="1600"/>
    <n v="26"/>
    <n v="41600"/>
    <n v="0.25"/>
    <n v="104"/>
    <n v="41704"/>
    <n v="0.01"/>
  </r>
  <r>
    <s v="Aqua Apple"/>
    <m/>
    <s v="Staff Development"/>
    <m/>
    <m/>
    <n v="1600"/>
    <n v="26"/>
    <n v="41600"/>
    <n v="0.5"/>
    <n v="208"/>
    <n v="41808"/>
    <n v="0.01"/>
  </r>
  <r>
    <s v="Family 1"/>
    <m/>
    <s v="Family/Child Care Personnel"/>
    <m/>
    <m/>
    <n v="15"/>
    <n v="2080"/>
    <n v="31200"/>
    <n v="0.25"/>
    <n v="78"/>
    <n v="31278"/>
    <n v="0.01"/>
  </r>
  <r>
    <s v="Family 2"/>
    <m/>
    <s v="Family/Child Care Personnel"/>
    <m/>
    <m/>
    <n v="15"/>
    <n v="2080"/>
    <n v="31200"/>
    <n v="0.75"/>
    <n v="234"/>
    <n v="31434"/>
    <n v="0.01"/>
  </r>
  <r>
    <s v="HV 2 "/>
    <m/>
    <s v="Home Visitors"/>
    <m/>
    <m/>
    <n v="16.5"/>
    <n v="2080"/>
    <n v="34320"/>
    <n v="0.5"/>
    <n v="171.6"/>
    <n v="34491.599999999999"/>
    <n v="0.01"/>
  </r>
  <r>
    <s v="Betty Hom Vistor"/>
    <m/>
    <s v="Home Visitors"/>
    <m/>
    <m/>
    <n v="16.5"/>
    <n v="2080"/>
    <n v="34320"/>
    <n v="0.5"/>
    <n v="171.6"/>
    <n v="34491.599999999999"/>
    <n v="0.01"/>
  </r>
  <r>
    <s v="Fran Home Visior"/>
    <m/>
    <s v="Home Visitors"/>
    <m/>
    <m/>
    <n v="16.5"/>
    <n v="2080"/>
    <n v="34320"/>
    <n v="0.5"/>
    <n v="171.6"/>
    <n v="34491.599999999999"/>
    <n v="0.01"/>
  </r>
  <r>
    <s v="Ronald Home Visitor"/>
    <m/>
    <s v="Home Visitors"/>
    <m/>
    <m/>
    <n v="16.5"/>
    <n v="2080"/>
    <n v="34320"/>
    <n v="1"/>
    <n v="343.2"/>
    <n v="34663.199999999997"/>
    <n v="0.01"/>
  </r>
  <r>
    <s v="Super Health"/>
    <m/>
    <s v="Health/Mental Health Services Personnel"/>
    <m/>
    <m/>
    <n v="26.55"/>
    <n v="2080"/>
    <n v="55224"/>
    <n v="0.8"/>
    <n v="441.79200000000003"/>
    <n v="55665.792000000001"/>
    <n v="0.01"/>
  </r>
  <r>
    <s v="Dan Nutritionist"/>
    <m/>
    <s v="Nutrition Services Personnel"/>
    <m/>
    <m/>
    <n v="26.55"/>
    <n v="2080"/>
    <n v="55224"/>
    <n v="1"/>
    <n v="552.24"/>
    <n v="55776.24"/>
    <n v="0.01"/>
  </r>
  <r>
    <s v="Dana Cook"/>
    <m/>
    <s v="Nutrition Services Personnel"/>
    <m/>
    <m/>
    <n v="14.5"/>
    <n v="2080"/>
    <n v="30160"/>
    <n v="0.75"/>
    <n v="226.20000000000002"/>
    <n v="30386.2"/>
    <n v="0.01"/>
  </r>
  <r>
    <s v="Gene Cook"/>
    <m/>
    <s v="Nutrition Services Personnel"/>
    <m/>
    <m/>
    <n v="14.5"/>
    <n v="2080"/>
    <n v="30160"/>
    <n v="0.75"/>
    <n v="226.20000000000002"/>
    <n v="30386.2"/>
    <n v="0.01"/>
  </r>
  <r>
    <s v="CSP2"/>
    <s v="Child Aide in Blue 2"/>
    <s v="Other Child Services Personnel (if more than one title in this category, each title must be listed individually)"/>
    <s v="Child Aide in Blue 2"/>
    <m/>
    <n v="19"/>
    <n v="2080"/>
    <n v="39520"/>
    <n v="0.66"/>
    <n v="260.83199999999999"/>
    <n v="39780.832000000002"/>
    <n v="0.01"/>
  </r>
  <r>
    <s v="CSP3"/>
    <s v="Chidl Special Aide Blue23"/>
    <s v="Other Child Services Personnel (if more than one title in this category, each title must be listed individually)"/>
    <s v="Chidl Special Aide Blue23"/>
    <m/>
    <n v="18.5"/>
    <n v="2080"/>
    <n v="38480"/>
    <n v="0.66"/>
    <n v="253.96800000000005"/>
    <n v="38733.968000000001"/>
    <n v="0.01"/>
  </r>
  <r>
    <s v="Connector "/>
    <s v="FSW 2"/>
    <s v="Other Family &amp; Community Partnerships Personnel  (if more than one title in this category, each title must be listed individually)"/>
    <s v="FSW 2"/>
    <m/>
    <n v="1500"/>
    <n v="26"/>
    <n v="39000"/>
    <n v="0.7"/>
    <n v="273"/>
    <n v="39273"/>
    <n v="0.01"/>
  </r>
  <r>
    <s v="Progam Content Area Expert Manger Jones"/>
    <m/>
    <s v="Program Managers &amp; Content Area Experts -Family Commuity Partner"/>
    <m/>
    <m/>
    <n v="1300"/>
    <n v="26"/>
    <n v="33800"/>
    <n v="0.66"/>
    <n v="223.08"/>
    <n v="34023.08"/>
    <n v="0.01"/>
  </r>
  <r>
    <s v="Progam Content Area Expert Manger Smith"/>
    <m/>
    <s v="Program Managers &amp; Content Area Experts -Family Commuity Partner"/>
    <m/>
    <m/>
    <n v="1450"/>
    <n v="26"/>
    <n v="37700"/>
    <n v="0.66"/>
    <n v="248.82"/>
    <n v="37948.82"/>
    <n v="0.01"/>
  </r>
  <r>
    <s v="OtherFamand Com partnership"/>
    <s v="Village Keeper"/>
    <s v="Other Family &amp; Community Partnerships Personnel  (if more than one title in this category, each title must be listed individually)"/>
    <s v="Village Keeper"/>
    <m/>
    <n v="12.5"/>
    <n v="2080"/>
    <n v="26000"/>
    <n v="1"/>
    <n v="260"/>
    <n v="26260"/>
    <n v="0.01"/>
  </r>
  <r>
    <s v="OtherFamand Com partnership"/>
    <s v="Village Engagement"/>
    <s v="Other Family &amp; Community Partnerships Personnel  (if more than one title in this category, each title must be listed individually)"/>
    <s v="Village Engagement"/>
    <m/>
    <n v="12.5"/>
    <n v="2080"/>
    <n v="26000"/>
    <n v="0.66"/>
    <n v="171.6"/>
    <n v="26171.599999999999"/>
    <n v="0.01"/>
  </r>
  <r>
    <s v="OtherFamand Com partnership"/>
    <s v="Village Keeper"/>
    <s v="Other Family &amp; Community Partnerships Personnel  (if more than one title in this category, each title must be listed individually)"/>
    <s v="Village Keeper 2"/>
    <m/>
    <n v="12.5"/>
    <n v="2080"/>
    <n v="26000"/>
    <n v="0.66"/>
    <n v="171.6"/>
    <n v="26171.599999999999"/>
    <n v="0.01"/>
  </r>
  <r>
    <s v="Leaeder 1"/>
    <m/>
    <s v="Executive Director"/>
    <m/>
    <m/>
    <n v="6000"/>
    <n v="26"/>
    <n v="156000"/>
    <n v="0.25"/>
    <n v="390"/>
    <n v="156390"/>
    <n v="0.01"/>
  </r>
  <r>
    <s v="HS Director Blue Bells"/>
    <m/>
    <s v="Head Start/Early Head Start Directors"/>
    <m/>
    <m/>
    <n v="2700"/>
    <n v="26"/>
    <n v="70200"/>
    <n v="1"/>
    <n v="702"/>
    <n v="70902"/>
    <n v="0.01"/>
  </r>
  <r>
    <s v="Staff Development"/>
    <m/>
    <s v="Staff Development"/>
    <m/>
    <m/>
    <n v="18.5"/>
    <n v="2080"/>
    <n v="38480"/>
    <n v="0.5"/>
    <n v="192.4"/>
    <n v="38672.400000000001"/>
    <n v="0.01"/>
  </r>
  <r>
    <s v="Receptiionist June"/>
    <m/>
    <s v="Clerical Personnel"/>
    <m/>
    <m/>
    <n v="17.5"/>
    <n v="2080"/>
    <n v="36400"/>
    <n v="0.8"/>
    <n v="291.2"/>
    <n v="36691.199999999997"/>
    <n v="0.01"/>
  </r>
  <r>
    <s v="Eligibility Clerk 2"/>
    <m/>
    <s v="Fiscal Personnel"/>
    <m/>
    <m/>
    <n v="19"/>
    <n v="2080"/>
    <n v="39520"/>
    <n v="1"/>
    <n v="395.2"/>
    <n v="39915.199999999997"/>
    <n v="0.01"/>
  </r>
  <r>
    <s v="CFO"/>
    <m/>
    <s v="Fiscal Personnel"/>
    <m/>
    <m/>
    <n v="4900"/>
    <n v="26"/>
    <n v="127400"/>
    <n v="0.1"/>
    <n v="127.4"/>
    <n v="127527.4"/>
    <n v="0.01"/>
  </r>
  <r>
    <s v="Account Manager"/>
    <m/>
    <s v="Fiscal Personnel"/>
    <m/>
    <m/>
    <n v="2750"/>
    <n v="26"/>
    <n v="71500"/>
    <n v="0.25"/>
    <n v="178.75"/>
    <n v="71678.75"/>
    <n v="0.01"/>
  </r>
  <r>
    <s v="Billining Lead"/>
    <m/>
    <s v="Fiscal Personnel"/>
    <m/>
    <m/>
    <n v="1750"/>
    <n v="26"/>
    <n v="45500"/>
    <n v="1"/>
    <n v="455"/>
    <n v="45955"/>
    <n v="0.01"/>
  </r>
  <r>
    <s v="Janitor- Blue"/>
    <m/>
    <s v="Maintenance Personnel"/>
    <m/>
    <m/>
    <n v="17.25"/>
    <n v="2080"/>
    <n v="35880"/>
    <n v="0.33"/>
    <n v="118.40400000000001"/>
    <n v="35998.404000000002"/>
    <n v="0.01"/>
  </r>
  <r>
    <s v="Janitor- Red"/>
    <m/>
    <s v="Maintenance Personnel"/>
    <m/>
    <m/>
    <n v="17.25"/>
    <n v="2080"/>
    <n v="35880"/>
    <n v="0.33"/>
    <n v="118.40400000000001"/>
    <n v="35998.404000000002"/>
    <n v="0.01"/>
  </r>
  <r>
    <s v="Janitor School Bells"/>
    <m/>
    <s v="Maintenance Personnel"/>
    <m/>
    <m/>
    <n v="17.25"/>
    <n v="2080"/>
    <n v="35880"/>
    <n v="0.33"/>
    <n v="118.40400000000001"/>
    <n v="35998.404000000002"/>
    <n v="0.01"/>
  </r>
  <r>
    <s v="Driver1"/>
    <m/>
    <s v="Transportation Personnel"/>
    <m/>
    <m/>
    <n v="17.25"/>
    <n v="2080"/>
    <n v="35880"/>
    <n v="0.33"/>
    <n v="118.40400000000001"/>
    <n v="35998.404000000002"/>
    <n v="0.01"/>
  </r>
  <r>
    <s v="Bus Coordinator 1"/>
    <m/>
    <s v="Transportation Personnel"/>
    <m/>
    <m/>
    <n v="17.25"/>
    <n v="2080"/>
    <n v="35880"/>
    <n v="0.33"/>
    <n v="118.40400000000001"/>
    <n v="35998.404000000002"/>
    <n v="0.01"/>
  </r>
  <r>
    <s v="Driver 2"/>
    <m/>
    <s v="Transportation Personnel"/>
    <m/>
    <m/>
    <n v="17.25"/>
    <n v="2080"/>
    <n v="35880"/>
    <n v="0.33"/>
    <n v="118.40400000000001"/>
    <n v="35998.404000000002"/>
    <n v="0.01"/>
  </r>
  <r>
    <s v="smith Brown"/>
    <s v="Green House Lead"/>
    <s v="Other Managers (if more than one position in this category, each position must be listed individually by its title)"/>
    <s v="Green House Lead"/>
    <m/>
    <n v="1500"/>
    <n v="26"/>
    <n v="39000"/>
    <n v="0.23"/>
    <n v="89.7"/>
    <n v="39089.699999999997"/>
    <n v="0.01"/>
  </r>
  <r>
    <s v="Other Personnel overall "/>
    <s v="ERSI "/>
    <s v="Other Personnel  (if more than one title in this category, each title must be listed individually)"/>
    <s v="ERSI "/>
    <m/>
    <n v="899"/>
    <n v="26"/>
    <n v="23374"/>
    <n v="0.25"/>
    <n v="58.435000000000002"/>
    <n v="23432.435000000001"/>
    <n v="0.01"/>
  </r>
  <r>
    <s v="Site 2 program manager Lee"/>
    <m/>
    <s v="Program Managers &amp; Content Area Experts"/>
    <m/>
    <m/>
    <n v="3900"/>
    <n v="26"/>
    <n v="101400"/>
    <n v="0.75"/>
    <n v="760.5"/>
    <n v="102160.5"/>
    <n v="0.01"/>
  </r>
  <r>
    <m/>
    <m/>
    <m/>
    <m/>
    <m/>
    <m/>
    <m/>
    <n v="0"/>
    <m/>
    <n v="0"/>
    <n v="0"/>
    <s v=" "/>
  </r>
  <r>
    <m/>
    <m/>
    <m/>
    <m/>
    <m/>
    <m/>
    <m/>
    <n v="0"/>
    <m/>
    <n v="0"/>
    <n v="0"/>
    <s v=" "/>
  </r>
  <r>
    <m/>
    <m/>
    <m/>
    <m/>
    <m/>
    <m/>
    <m/>
    <n v="0"/>
    <m/>
    <n v="0"/>
    <n v="0"/>
    <s v=" "/>
  </r>
  <r>
    <m/>
    <m/>
    <m/>
    <m/>
    <m/>
    <m/>
    <m/>
    <n v="0"/>
    <m/>
    <n v="0"/>
    <n v="0"/>
    <s v=" "/>
  </r>
  <r>
    <m/>
    <m/>
    <m/>
    <m/>
    <m/>
    <m/>
    <m/>
    <n v="0"/>
    <m/>
    <n v="0"/>
    <n v="0"/>
    <s v=" "/>
  </r>
  <r>
    <m/>
    <m/>
    <m/>
    <m/>
    <m/>
    <m/>
    <m/>
    <n v="0"/>
    <m/>
    <n v="0"/>
    <n v="0"/>
    <s v=" "/>
  </r>
  <r>
    <m/>
    <m/>
    <m/>
    <m/>
    <m/>
    <m/>
    <m/>
    <n v="0"/>
    <m/>
    <n v="0"/>
    <n v="0"/>
    <s v=" "/>
  </r>
</pivotCacheRecords>
</file>

<file path=xl/pivotCache/pivotCacheRecords2.xml><?xml version="1.0" encoding="utf-8"?>
<pivotCacheRecords xmlns="http://schemas.openxmlformats.org/spreadsheetml/2006/main" xmlns:r="http://schemas.openxmlformats.org/officeDocument/2006/relationships" count="58">
  <r>
    <s v="J. Smith"/>
    <x v="0"/>
    <x v="0"/>
    <x v="0"/>
    <n v="2000"/>
    <n v="26"/>
    <n v="52000"/>
    <n v="0.5"/>
    <n v="260"/>
    <n v="52260"/>
    <n v="0.01"/>
  </r>
  <r>
    <s v="Ally Jones"/>
    <x v="1"/>
    <x v="1"/>
    <x v="1"/>
    <n v="15"/>
    <n v="2080"/>
    <n v="31200"/>
    <n v="0.75"/>
    <n v="234"/>
    <n v="31434"/>
    <n v="0.01"/>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r>
    <m/>
    <x v="2"/>
    <x v="2"/>
    <x v="2"/>
    <m/>
    <m/>
    <n v="0"/>
    <m/>
    <n v="0"/>
    <n v="0"/>
    <s v=" "/>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PivotTable2" cacheId="1" applyNumberFormats="0" applyBorderFormats="0" applyFontFormats="0" applyPatternFormats="0" applyAlignmentFormats="0" applyWidthHeightFormats="1" dataCaption="Values" updatedVersion="4" minRefreshableVersion="3" useAutoFormatting="1" itemPrintTitles="1" createdVersion="6" indent="0" outline="1" outlineData="1" multipleFieldFilters="0">
  <location ref="D80:E93" firstHeaderRow="1" firstDataRow="1" firstDataCol="1"/>
  <pivotFields count="11">
    <pivotField subtotalTop="0" showAll="0" insertBlankRow="1"/>
    <pivotField subtotalTop="0" showAll="0" insertBlankRow="1"/>
    <pivotField axis="axisRow" subtotalTop="0" showAll="0" insertBlankRow="1" sortType="ascending">
      <items count="23">
        <item m="1" x="14"/>
        <item x="0"/>
        <item m="1" x="15"/>
        <item m="1" x="20"/>
        <item m="1" x="4"/>
        <item m="1" x="7"/>
        <item m="1" x="11"/>
        <item m="1" x="16"/>
        <item m="1" x="17"/>
        <item m="1" x="18"/>
        <item m="1" x="19"/>
        <item m="1" x="21"/>
        <item m="1" x="3"/>
        <item m="1" x="5"/>
        <item m="1" x="6"/>
        <item x="1"/>
        <item m="1" x="8"/>
        <item m="1" x="9"/>
        <item m="1" x="10"/>
        <item m="1" x="12"/>
        <item m="1" x="13"/>
        <item x="2"/>
        <item t="default"/>
      </items>
    </pivotField>
    <pivotField axis="axisRow" subtotalTop="0" showAll="0" insertBlankRow="1">
      <items count="18">
        <item m="1" x="5"/>
        <item m="1" x="13"/>
        <item m="1" x="12"/>
        <item m="1" x="4"/>
        <item m="1" x="9"/>
        <item m="1" x="14"/>
        <item m="1" x="6"/>
        <item x="0"/>
        <item m="1" x="7"/>
        <item m="1" x="11"/>
        <item m="1" x="10"/>
        <item x="2"/>
        <item m="1" x="8"/>
        <item m="1" x="3"/>
        <item x="1"/>
        <item m="1" x="16"/>
        <item m="1" x="15"/>
        <item t="default"/>
      </items>
    </pivotField>
    <pivotField subtotalTop="0" showAll="0" insertBlankRow="1"/>
    <pivotField subtotalTop="0" showAll="0" insertBlankRow="1"/>
    <pivotField numFmtId="43" subtotalTop="0" showAll="0" insertBlankRow="1"/>
    <pivotField subtotalTop="0" showAll="0" insertBlankRow="1"/>
    <pivotField dataField="1" numFmtId="43" subtotalTop="0" showAll="0" insertBlankRow="1"/>
    <pivotField numFmtId="43" subtotalTop="0" showAll="0" insertBlankRow="1"/>
    <pivotField subtotalTop="0" showAll="0" insertBlankRow="1"/>
  </pivotFields>
  <rowFields count="2">
    <field x="2"/>
    <field x="3"/>
  </rowFields>
  <rowItems count="13">
    <i>
      <x v="1"/>
    </i>
    <i r="1">
      <x v="7"/>
    </i>
    <i t="default">
      <x v="1"/>
    </i>
    <i t="blank">
      <x v="1"/>
    </i>
    <i>
      <x v="15"/>
    </i>
    <i r="1">
      <x v="14"/>
    </i>
    <i t="default">
      <x v="15"/>
    </i>
    <i t="blank">
      <x v="15"/>
    </i>
    <i>
      <x v="21"/>
    </i>
    <i r="1">
      <x v="11"/>
    </i>
    <i t="default">
      <x v="21"/>
    </i>
    <i t="blank">
      <x v="21"/>
    </i>
    <i t="grand">
      <x/>
    </i>
  </rowItems>
  <colItems count="1">
    <i/>
  </colItems>
  <dataFields count="1">
    <dataField name="Sum of Requested COLA amount (default @ 1%)" fld="8" baseField="0" baseItem="0"/>
  </dataFields>
  <formats count="44">
    <format dxfId="55">
      <pivotArea collapsedLevelsAreSubtotals="1" fieldPosition="0">
        <references count="1">
          <reference field="2" count="0"/>
        </references>
      </pivotArea>
    </format>
    <format dxfId="54">
      <pivotArea field="2" type="button" dataOnly="0" labelOnly="1" outline="0" axis="axisRow" fieldPosition="0"/>
    </format>
    <format dxfId="53">
      <pivotArea dataOnly="0" labelOnly="1" fieldPosition="0">
        <references count="1">
          <reference field="2" count="0"/>
        </references>
      </pivotArea>
    </format>
    <format dxfId="52">
      <pivotArea dataOnly="0" labelOnly="1" fieldPosition="0">
        <references count="1">
          <reference field="2" count="0" defaultSubtotal="1"/>
        </references>
      </pivotArea>
    </format>
    <format dxfId="51">
      <pivotArea dataOnly="0" labelOnly="1" grandRow="1" outline="0" fieldPosition="0"/>
    </format>
    <format dxfId="50">
      <pivotArea outline="0" collapsedLevelsAreSubtotals="1" fieldPosition="0"/>
    </format>
    <format dxfId="49">
      <pivotArea dataOnly="0" labelOnly="1" fieldPosition="0">
        <references count="1">
          <reference field="2" count="0"/>
        </references>
      </pivotArea>
    </format>
    <format dxfId="48">
      <pivotArea dataOnly="0" labelOnly="1" fieldPosition="0">
        <references count="1">
          <reference field="2" count="0" defaultSubtotal="1"/>
        </references>
      </pivotArea>
    </format>
    <format dxfId="47">
      <pivotArea dataOnly="0" labelOnly="1" grandRow="1" outline="0" fieldPosition="0"/>
    </format>
    <format dxfId="46">
      <pivotArea dataOnly="0" labelOnly="1" outline="0" axis="axisValues" fieldPosition="0"/>
    </format>
    <format dxfId="45">
      <pivotArea dataOnly="0" labelOnly="1" outline="0" axis="axisValues" fieldPosition="0"/>
    </format>
    <format dxfId="44">
      <pivotArea type="all" dataOnly="0" outline="0" fieldPosition="0"/>
    </format>
    <format dxfId="43">
      <pivotArea outline="0" collapsedLevelsAreSubtotals="1" fieldPosition="0"/>
    </format>
    <format dxfId="42">
      <pivotArea field="2" type="button" dataOnly="0" labelOnly="1" outline="0" axis="axisRow" fieldPosition="0"/>
    </format>
    <format dxfId="41">
      <pivotArea dataOnly="0" labelOnly="1" outline="0" axis="axisValues" fieldPosition="0"/>
    </format>
    <format dxfId="40">
      <pivotArea dataOnly="0" labelOnly="1" fieldPosition="0">
        <references count="1">
          <reference field="2" count="0"/>
        </references>
      </pivotArea>
    </format>
    <format dxfId="39">
      <pivotArea dataOnly="0" labelOnly="1" fieldPosition="0">
        <references count="1">
          <reference field="2" count="0" defaultSubtotal="1"/>
        </references>
      </pivotArea>
    </format>
    <format dxfId="38">
      <pivotArea dataOnly="0" labelOnly="1" grandRow="1" outline="0" fieldPosition="0"/>
    </format>
    <format dxfId="37">
      <pivotArea dataOnly="0" labelOnly="1" fieldPosition="0">
        <references count="2">
          <reference field="2" count="1" selected="0">
            <x v="1"/>
          </reference>
          <reference field="3" count="1">
            <x v="7"/>
          </reference>
        </references>
      </pivotArea>
    </format>
    <format dxfId="36">
      <pivotArea dataOnly="0" labelOnly="1" fieldPosition="0">
        <references count="2">
          <reference field="2" count="1" selected="0">
            <x v="15"/>
          </reference>
          <reference field="3" count="1">
            <x v="14"/>
          </reference>
        </references>
      </pivotArea>
    </format>
    <format dxfId="35">
      <pivotArea dataOnly="0" labelOnly="1" fieldPosition="0">
        <references count="2">
          <reference field="2" count="1" selected="0">
            <x v="21"/>
          </reference>
          <reference field="3" count="1">
            <x v="11"/>
          </reference>
        </references>
      </pivotArea>
    </format>
    <format dxfId="34">
      <pivotArea dataOnly="0" labelOnly="1" outline="0" axis="axisValues" fieldPosition="0"/>
    </format>
    <format dxfId="33">
      <pivotArea type="all" dataOnly="0" outline="0" fieldPosition="0"/>
    </format>
    <format dxfId="32">
      <pivotArea outline="0" collapsedLevelsAreSubtotals="1" fieldPosition="0"/>
    </format>
    <format dxfId="31">
      <pivotArea field="2" type="button" dataOnly="0" labelOnly="1" outline="0" axis="axisRow" fieldPosition="0"/>
    </format>
    <format dxfId="30">
      <pivotArea dataOnly="0" labelOnly="1" outline="0" axis="axisValues" fieldPosition="0"/>
    </format>
    <format dxfId="29">
      <pivotArea dataOnly="0" labelOnly="1" fieldPosition="0">
        <references count="1">
          <reference field="2" count="0"/>
        </references>
      </pivotArea>
    </format>
    <format dxfId="28">
      <pivotArea dataOnly="0" labelOnly="1" fieldPosition="0">
        <references count="1">
          <reference field="2" count="0" defaultSubtotal="1"/>
        </references>
      </pivotArea>
    </format>
    <format dxfId="27">
      <pivotArea dataOnly="0" labelOnly="1" grandRow="1" outline="0" fieldPosition="0"/>
    </format>
    <format dxfId="26">
      <pivotArea dataOnly="0" labelOnly="1" fieldPosition="0">
        <references count="2">
          <reference field="2" count="1" selected="0">
            <x v="1"/>
          </reference>
          <reference field="3" count="1">
            <x v="7"/>
          </reference>
        </references>
      </pivotArea>
    </format>
    <format dxfId="25">
      <pivotArea dataOnly="0" labelOnly="1" fieldPosition="0">
        <references count="2">
          <reference field="2" count="1" selected="0">
            <x v="15"/>
          </reference>
          <reference field="3" count="1">
            <x v="14"/>
          </reference>
        </references>
      </pivotArea>
    </format>
    <format dxfId="24">
      <pivotArea dataOnly="0" labelOnly="1" fieldPosition="0">
        <references count="2">
          <reference field="2" count="1" selected="0">
            <x v="21"/>
          </reference>
          <reference field="3" count="1">
            <x v="11"/>
          </reference>
        </references>
      </pivotArea>
    </format>
    <format dxfId="23">
      <pivotArea dataOnly="0" labelOnly="1" outline="0" axis="axisValues" fieldPosition="0"/>
    </format>
    <format dxfId="22">
      <pivotArea type="all" dataOnly="0" outline="0" fieldPosition="0"/>
    </format>
    <format dxfId="21">
      <pivotArea outline="0" collapsedLevelsAreSubtotals="1" fieldPosition="0"/>
    </format>
    <format dxfId="20">
      <pivotArea field="2" type="button" dataOnly="0" labelOnly="1" outline="0" axis="axisRow" fieldPosition="0"/>
    </format>
    <format dxfId="19">
      <pivotArea dataOnly="0" labelOnly="1" outline="0" axis="axisValues" fieldPosition="0"/>
    </format>
    <format dxfId="18">
      <pivotArea dataOnly="0" labelOnly="1" fieldPosition="0">
        <references count="1">
          <reference field="2" count="0"/>
        </references>
      </pivotArea>
    </format>
    <format dxfId="17">
      <pivotArea dataOnly="0" labelOnly="1" fieldPosition="0">
        <references count="1">
          <reference field="2" count="0" defaultSubtotal="1"/>
        </references>
      </pivotArea>
    </format>
    <format dxfId="16">
      <pivotArea dataOnly="0" labelOnly="1" grandRow="1" outline="0" fieldPosition="0"/>
    </format>
    <format dxfId="15">
      <pivotArea dataOnly="0" labelOnly="1" fieldPosition="0">
        <references count="2">
          <reference field="2" count="1" selected="0">
            <x v="1"/>
          </reference>
          <reference field="3" count="1">
            <x v="7"/>
          </reference>
        </references>
      </pivotArea>
    </format>
    <format dxfId="14">
      <pivotArea dataOnly="0" labelOnly="1" fieldPosition="0">
        <references count="2">
          <reference field="2" count="1" selected="0">
            <x v="15"/>
          </reference>
          <reference field="3" count="1">
            <x v="14"/>
          </reference>
        </references>
      </pivotArea>
    </format>
    <format dxfId="13">
      <pivotArea dataOnly="0" labelOnly="1" fieldPosition="0">
        <references count="2">
          <reference field="2" count="1" selected="0">
            <x v="21"/>
          </reference>
          <reference field="3" count="1">
            <x v="11"/>
          </reference>
        </references>
      </pivotArea>
    </format>
    <format dxfId="12">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InsertBlankRowDefault="1"/>
    </ext>
  </extLst>
</pivotTableDefinition>
</file>

<file path=xl/pivotTables/pivotTable2.xml><?xml version="1.0" encoding="utf-8"?>
<pivotTableDefinition xmlns="http://schemas.openxmlformats.org/spreadsheetml/2006/main" name="PivotTable3" cacheId="0"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C20" firstHeaderRow="1" firstDataRow="1" firstDataCol="0"/>
  <pivotFields count="12">
    <pivotField showAll="0"/>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PivotTable1" cacheId="1" applyNumberFormats="0" applyBorderFormats="0" applyFontFormats="0" applyPatternFormats="0" applyAlignmentFormats="0" applyWidthHeightFormats="1" dataCaption="Values" updatedVersion="4" minRefreshableVersion="3" useAutoFormatting="1" itemPrintTitles="1" createdVersion="6" indent="0" outline="1" outlineData="1" multipleFieldFilters="0">
  <location ref="A3:C8" firstHeaderRow="1" firstDataRow="2" firstDataCol="1"/>
  <pivotFields count="11">
    <pivotField showAll="0"/>
    <pivotField axis="axisRow" dataField="1" showAll="0">
      <items count="23">
        <item x="1"/>
        <item m="1" x="11"/>
        <item m="1" x="4"/>
        <item m="1" x="13"/>
        <item m="1" x="3"/>
        <item m="1" x="12"/>
        <item m="1" x="19"/>
        <item m="1" x="6"/>
        <item m="1" x="7"/>
        <item m="1" x="5"/>
        <item m="1" x="9"/>
        <item m="1" x="10"/>
        <item m="1" x="17"/>
        <item m="1" x="16"/>
        <item m="1" x="15"/>
        <item m="1" x="18"/>
        <item m="1" x="14"/>
        <item m="1" x="21"/>
        <item m="1" x="20"/>
        <item x="0"/>
        <item m="1" x="8"/>
        <item x="2"/>
        <item t="default"/>
      </items>
    </pivotField>
    <pivotField showAll="0"/>
    <pivotField showAll="0"/>
    <pivotField showAll="0"/>
    <pivotField showAll="0"/>
    <pivotField numFmtId="43" showAll="0"/>
    <pivotField showAll="0"/>
    <pivotField dataField="1" numFmtId="43" showAll="0"/>
    <pivotField numFmtId="43" showAll="0"/>
    <pivotField showAll="0"/>
  </pivotFields>
  <rowFields count="1">
    <field x="1"/>
  </rowFields>
  <rowItems count="4">
    <i>
      <x/>
    </i>
    <i>
      <x v="19"/>
    </i>
    <i>
      <x v="21"/>
    </i>
    <i t="grand">
      <x/>
    </i>
  </rowItems>
  <colFields count="1">
    <field x="-2"/>
  </colFields>
  <colItems count="2">
    <i>
      <x/>
    </i>
    <i i="1">
      <x v="1"/>
    </i>
  </colItems>
  <dataFields count="2">
    <dataField name="Sum of Requested COLA amount (default @ 1%)" fld="8" baseField="0" baseItem="0"/>
    <dataField name="Count of GABI Title (Personnel tab, colum B) - Select from pull down value" fld="1" subtotal="count" baseField="0" baseItem="0"/>
  </dataFields>
  <pivotTableStyleInfo name="PivotStyleMedium16" showRowHeaders="1" showColHeaders="1" showRowStripes="0" showColStripes="0" showLastColumn="1"/>
  <extLs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id="2" name="Table2" displayName="Table2" ref="A9:K69" totalsRowShown="0" tableBorderDxfId="11">
  <autoFilter ref="A9:K69"/>
  <tableColumns count="11">
    <tableColumn id="1" name="EMPLOYEE NAME" dataDxfId="10"/>
    <tableColumn id="3" name="GABI Title (Personnel tab, colum B) - Select from pull down value" dataDxfId="9" dataCellStyle="Comma"/>
    <tableColumn id="5" name="GABI function (Personnel, column A)" dataDxfId="8" dataCellStyle="Comma">
      <calculatedColumnFormula>VLOOKUP(Table2[[#This Row],[GABI Title (Personnel tab, colum B) - Select from pull down value]],Naming!$C$3:$H$23,5,FALSE)</calculatedColumnFormula>
    </tableColumn>
    <tableColumn id="4" name="Title @ the Agency" dataDxfId="7" dataCellStyle="Comma"/>
    <tableColumn id="6" name="Current Rate for Pay Period or Per Hour" dataDxfId="6" dataCellStyle="Currency"/>
    <tableColumn id="7" name="Number of Pay Period or Hour" dataDxfId="5" dataCellStyle="Comma"/>
    <tableColumn id="8" name="Current Gross Salaries (Annualized)" dataDxfId="4" dataCellStyle="Comma">
      <calculatedColumnFormula>E10*F10</calculatedColumnFormula>
    </tableColumn>
    <tableColumn id="9" name="% of Time Spent on this Program" dataDxfId="3" dataCellStyle="Currency"/>
    <tableColumn id="10" name="Requested COLA amount (default @ 1%)" dataDxfId="2" dataCellStyle="Comma">
      <calculatedColumnFormula>G10*H10*1%</calculatedColumnFormula>
    </tableColumn>
    <tableColumn id="11" name="New Pay Rate (Annualized)" dataDxfId="1" dataCellStyle="Comma">
      <calculatedColumnFormula>G10+I10</calculatedColumnFormula>
    </tableColumn>
    <tableColumn id="12" name="% of increase (*)" dataDxfId="0" dataCellStyle="Currency">
      <calculatedColumnFormula>IF(I10&gt;0,I10/(E10*F10*H10)," ")</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printerSettings" Target="../printerSettings/printerSettings19.bin"/><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2.bin"/><Relationship Id="rId2" Type="http://schemas.openxmlformats.org/officeDocument/2006/relationships/printerSettings" Target="../printerSettings/printerSettings21.bin"/><Relationship Id="rId1" Type="http://schemas.openxmlformats.org/officeDocument/2006/relationships/printerSettings" Target="../printerSettings/printerSettings20.bin"/><Relationship Id="rId4" Type="http://schemas.openxmlformats.org/officeDocument/2006/relationships/printerSettings" Target="../printerSettings/printerSettings23.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4"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6.bin"/><Relationship Id="rId1" Type="http://schemas.openxmlformats.org/officeDocument/2006/relationships/pivotTable" Target="../pivotTables/pivotTable1.xml"/><Relationship Id="rId4" Type="http://schemas.openxmlformats.org/officeDocument/2006/relationships/table" Target="../tables/table1.xm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5" Type="http://schemas.openxmlformats.org/officeDocument/2006/relationships/drawing" Target="../drawings/drawing3.xml"/><Relationship Id="rId4" Type="http://schemas.openxmlformats.org/officeDocument/2006/relationships/printerSettings" Target="../printerSettings/printerSettings10.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ivotTable" Target="../pivotTables/pivotTable3.xml"/></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67"/>
  <sheetViews>
    <sheetView tabSelected="1" topLeftCell="B7" workbookViewId="0">
      <selection activeCell="L17" sqref="L17:S18"/>
    </sheetView>
  </sheetViews>
  <sheetFormatPr defaultRowHeight="12.75"/>
  <cols>
    <col min="1" max="1" width="4" customWidth="1"/>
    <col min="2" max="2" width="3.7109375" customWidth="1"/>
    <col min="3" max="3" width="11.140625" customWidth="1"/>
    <col min="10" max="10" width="19.28515625" customWidth="1"/>
  </cols>
  <sheetData>
    <row r="1" spans="1:10" s="179" customFormat="1" ht="31.5">
      <c r="A1" s="645" t="s">
        <v>0</v>
      </c>
      <c r="B1" s="645"/>
      <c r="C1" s="645"/>
      <c r="D1" s="645"/>
      <c r="E1" s="645"/>
      <c r="F1" s="645"/>
      <c r="G1" s="645"/>
      <c r="H1" s="645"/>
      <c r="I1" s="645"/>
      <c r="J1" s="645"/>
    </row>
    <row r="2" spans="1:10" s="429" customFormat="1" ht="30.75" customHeight="1">
      <c r="A2" s="647" t="s">
        <v>1</v>
      </c>
      <c r="B2" s="647"/>
      <c r="C2" s="647"/>
      <c r="D2" s="647"/>
      <c r="E2" s="647"/>
      <c r="F2" s="647"/>
      <c r="G2" s="647"/>
      <c r="H2" s="647"/>
      <c r="I2" s="647"/>
      <c r="J2" s="647"/>
    </row>
    <row r="3" spans="1:10" s="429" customFormat="1" ht="23.25" customHeight="1">
      <c r="A3" s="651" t="s">
        <v>2</v>
      </c>
      <c r="B3" s="651"/>
      <c r="C3" s="651"/>
      <c r="D3" s="651"/>
      <c r="E3" s="651"/>
      <c r="F3" s="651"/>
      <c r="G3" s="651"/>
      <c r="H3" s="651"/>
      <c r="I3" s="651"/>
      <c r="J3" s="651"/>
    </row>
    <row r="4" spans="1:10" s="179" customFormat="1">
      <c r="A4" s="430"/>
      <c r="B4" s="431" t="s">
        <v>3</v>
      </c>
      <c r="C4" s="432" t="s">
        <v>4</v>
      </c>
      <c r="D4" s="430"/>
      <c r="E4" s="430"/>
      <c r="F4" s="430"/>
      <c r="G4" s="430"/>
      <c r="H4" s="430"/>
      <c r="I4" s="430"/>
      <c r="J4" s="430"/>
    </row>
    <row r="5" spans="1:10" s="179" customFormat="1">
      <c r="A5" s="430"/>
      <c r="B5" s="431" t="s">
        <v>5</v>
      </c>
      <c r="C5" s="432" t="s">
        <v>10</v>
      </c>
      <c r="D5" s="430"/>
      <c r="E5" s="430"/>
      <c r="F5" s="430"/>
      <c r="G5" s="430"/>
      <c r="H5" s="430"/>
      <c r="I5" s="430"/>
      <c r="J5" s="430"/>
    </row>
    <row r="6" spans="1:10" s="179" customFormat="1">
      <c r="A6" s="430"/>
      <c r="B6" s="431" t="s">
        <v>7</v>
      </c>
      <c r="C6" s="432" t="s">
        <v>6</v>
      </c>
      <c r="D6" s="430"/>
      <c r="E6" s="430"/>
      <c r="F6" s="430"/>
      <c r="G6" s="430"/>
      <c r="H6" s="430"/>
      <c r="I6" s="430"/>
      <c r="J6" s="430"/>
    </row>
    <row r="7" spans="1:10" s="179" customFormat="1">
      <c r="A7" s="430"/>
      <c r="B7" s="431" t="s">
        <v>9</v>
      </c>
      <c r="C7" s="432" t="s">
        <v>8</v>
      </c>
      <c r="D7" s="430"/>
      <c r="E7" s="430"/>
      <c r="F7" s="430"/>
      <c r="G7" s="430"/>
      <c r="H7" s="430"/>
      <c r="I7" s="430"/>
      <c r="J7" s="430"/>
    </row>
    <row r="8" spans="1:10" s="179" customFormat="1">
      <c r="A8" s="430"/>
      <c r="B8" s="431" t="s">
        <v>11</v>
      </c>
      <c r="C8" s="432" t="s">
        <v>12</v>
      </c>
      <c r="D8" s="430"/>
      <c r="E8" s="430"/>
      <c r="F8" s="430"/>
      <c r="G8" s="430"/>
      <c r="H8" s="430"/>
      <c r="I8" s="430"/>
      <c r="J8" s="430"/>
    </row>
    <row r="9" spans="1:10" s="179" customFormat="1">
      <c r="A9" s="430"/>
      <c r="B9" s="431" t="s">
        <v>13</v>
      </c>
      <c r="C9" s="432" t="s">
        <v>14</v>
      </c>
      <c r="D9" s="430"/>
      <c r="E9" s="430"/>
      <c r="F9" s="430"/>
      <c r="G9" s="430"/>
      <c r="H9" s="430"/>
      <c r="I9" s="430"/>
      <c r="J9" s="430"/>
    </row>
    <row r="10" spans="1:10" s="179" customFormat="1">
      <c r="A10" s="430"/>
      <c r="B10" s="431" t="s">
        <v>15</v>
      </c>
      <c r="C10" s="432" t="s">
        <v>16</v>
      </c>
      <c r="D10" s="430"/>
      <c r="E10" s="430"/>
      <c r="F10" s="430"/>
      <c r="G10" s="430"/>
      <c r="H10" s="430"/>
      <c r="I10" s="430"/>
      <c r="J10" s="430"/>
    </row>
    <row r="11" spans="1:10" s="179" customFormat="1">
      <c r="A11" s="430"/>
      <c r="B11" s="431" t="s">
        <v>17</v>
      </c>
      <c r="C11" s="432" t="s">
        <v>18</v>
      </c>
      <c r="D11" s="430"/>
      <c r="E11" s="430"/>
      <c r="F11" s="430"/>
      <c r="G11" s="430"/>
      <c r="H11" s="430"/>
      <c r="I11" s="430"/>
      <c r="J11" s="430"/>
    </row>
    <row r="12" spans="1:10" s="179" customFormat="1">
      <c r="A12" s="430"/>
      <c r="B12" s="431" t="s">
        <v>19</v>
      </c>
      <c r="C12" s="432" t="s">
        <v>20</v>
      </c>
      <c r="D12" s="430"/>
      <c r="E12" s="430"/>
      <c r="F12" s="430"/>
      <c r="G12" s="430"/>
      <c r="H12" s="430"/>
      <c r="I12" s="430"/>
      <c r="J12" s="430"/>
    </row>
    <row r="13" spans="1:10" s="179" customFormat="1">
      <c r="A13" s="430"/>
      <c r="B13" s="431" t="s">
        <v>21</v>
      </c>
      <c r="C13" s="432" t="s">
        <v>22</v>
      </c>
      <c r="D13" s="430"/>
      <c r="E13" s="430"/>
      <c r="F13" s="430"/>
      <c r="G13" s="430"/>
      <c r="H13" s="430"/>
      <c r="I13" s="430"/>
      <c r="J13" s="430"/>
    </row>
    <row r="14" spans="1:10" s="179" customFormat="1">
      <c r="A14" s="430"/>
      <c r="B14" s="431"/>
      <c r="C14" s="432"/>
      <c r="D14" s="430"/>
      <c r="E14" s="430"/>
      <c r="F14" s="430"/>
      <c r="G14" s="430"/>
      <c r="H14" s="430"/>
      <c r="I14" s="430"/>
      <c r="J14" s="430"/>
    </row>
    <row r="15" spans="1:10" s="179" customFormat="1" ht="24.75" customHeight="1">
      <c r="A15" s="433" t="s">
        <v>3</v>
      </c>
      <c r="B15" s="648" t="s">
        <v>23</v>
      </c>
      <c r="C15" s="648"/>
      <c r="D15" s="648"/>
      <c r="E15" s="648"/>
      <c r="F15" s="648"/>
      <c r="G15" s="648"/>
      <c r="H15" s="648"/>
      <c r="I15" s="648"/>
      <c r="J15" s="648"/>
    </row>
    <row r="16" spans="1:10" s="179" customFormat="1" ht="24.75" customHeight="1">
      <c r="A16" s="433"/>
      <c r="B16" s="536"/>
      <c r="C16" s="536"/>
      <c r="D16" s="536"/>
      <c r="E16" s="536"/>
      <c r="F16" s="536"/>
      <c r="G16" s="536"/>
      <c r="H16" s="536"/>
      <c r="I16" s="536"/>
      <c r="J16" s="536"/>
    </row>
    <row r="17" spans="1:19" s="179" customFormat="1" ht="49.5" customHeight="1">
      <c r="A17" s="433" t="s">
        <v>24</v>
      </c>
      <c r="B17" s="437" t="s">
        <v>29</v>
      </c>
      <c r="C17" s="536"/>
      <c r="D17" s="536"/>
      <c r="E17" s="536"/>
      <c r="F17" s="536"/>
      <c r="G17" s="536"/>
      <c r="H17" s="536"/>
      <c r="I17" s="536"/>
      <c r="J17" s="536"/>
      <c r="L17" s="653" t="s">
        <v>710</v>
      </c>
      <c r="M17" s="653"/>
      <c r="N17" s="653"/>
      <c r="O17" s="653"/>
      <c r="P17" s="653"/>
      <c r="Q17" s="653"/>
      <c r="R17" s="653"/>
      <c r="S17" s="653"/>
    </row>
    <row r="18" spans="1:19" s="179" customFormat="1" ht="39" customHeight="1">
      <c r="A18" s="433"/>
      <c r="B18" s="648" t="s">
        <v>30</v>
      </c>
      <c r="C18" s="648"/>
      <c r="D18" s="648"/>
      <c r="E18" s="648"/>
      <c r="F18" s="648"/>
      <c r="G18" s="648"/>
      <c r="H18" s="648"/>
      <c r="I18" s="648"/>
      <c r="J18" s="648"/>
      <c r="L18" s="653"/>
      <c r="M18" s="653"/>
      <c r="N18" s="653"/>
      <c r="O18" s="653"/>
      <c r="P18" s="653"/>
      <c r="Q18" s="653"/>
      <c r="R18" s="653"/>
      <c r="S18" s="653"/>
    </row>
    <row r="19" spans="1:19" s="179" customFormat="1" ht="31.5" customHeight="1">
      <c r="A19" s="433"/>
      <c r="B19" s="649" t="s">
        <v>31</v>
      </c>
      <c r="C19" s="649"/>
      <c r="D19" s="649"/>
      <c r="E19" s="649"/>
      <c r="F19" s="649"/>
      <c r="G19" s="649"/>
      <c r="H19" s="649"/>
      <c r="I19" s="649"/>
      <c r="J19" s="649"/>
    </row>
    <row r="20" spans="1:19" s="179" customFormat="1">
      <c r="A20" s="433"/>
      <c r="B20" s="538" t="s">
        <v>32</v>
      </c>
      <c r="C20" s="537"/>
      <c r="D20" s="430"/>
      <c r="E20" s="430"/>
      <c r="F20" s="430"/>
      <c r="G20" s="430"/>
      <c r="H20" s="430"/>
      <c r="I20" s="430"/>
      <c r="J20" s="430"/>
    </row>
    <row r="21" spans="1:19" s="179" customFormat="1">
      <c r="A21" s="433"/>
      <c r="B21" s="434" t="s">
        <v>33</v>
      </c>
      <c r="C21" s="537"/>
      <c r="D21" s="430"/>
      <c r="E21" s="430"/>
      <c r="F21" s="430"/>
      <c r="G21" s="430"/>
      <c r="H21" s="430"/>
      <c r="I21" s="430"/>
      <c r="J21" s="430"/>
    </row>
    <row r="22" spans="1:19" s="179" customFormat="1">
      <c r="A22" s="433"/>
      <c r="B22" s="434"/>
      <c r="C22" s="435" t="s">
        <v>34</v>
      </c>
      <c r="D22" s="435" t="s">
        <v>35</v>
      </c>
      <c r="E22" s="435"/>
      <c r="F22" s="435"/>
      <c r="G22" s="435"/>
      <c r="H22" s="435"/>
      <c r="I22" s="435"/>
      <c r="J22" s="435"/>
    </row>
    <row r="23" spans="1:19" s="179" customFormat="1" ht="30" customHeight="1">
      <c r="A23" s="433"/>
      <c r="B23" s="433"/>
      <c r="C23" s="435" t="s">
        <v>36</v>
      </c>
      <c r="D23" s="652" t="s">
        <v>37</v>
      </c>
      <c r="E23" s="652"/>
      <c r="F23" s="652"/>
      <c r="G23" s="652"/>
      <c r="H23" s="652"/>
      <c r="I23" s="652"/>
      <c r="J23" s="652"/>
    </row>
    <row r="24" spans="1:19" s="179" customFormat="1" ht="27" customHeight="1">
      <c r="A24" s="433"/>
      <c r="B24" s="433"/>
      <c r="C24" s="435" t="s">
        <v>38</v>
      </c>
      <c r="D24" s="652" t="s">
        <v>707</v>
      </c>
      <c r="E24" s="652"/>
      <c r="F24" s="652"/>
      <c r="G24" s="652"/>
      <c r="H24" s="652"/>
    </row>
    <row r="25" spans="1:19" s="179" customFormat="1" ht="13.9" customHeight="1">
      <c r="A25" s="433"/>
      <c r="B25" s="433"/>
      <c r="C25" s="435" t="s">
        <v>39</v>
      </c>
      <c r="D25" s="179" t="s">
        <v>40</v>
      </c>
      <c r="E25" s="435"/>
      <c r="F25" s="435"/>
      <c r="G25" s="435"/>
      <c r="H25" s="435"/>
      <c r="I25" s="435"/>
      <c r="J25" s="435"/>
    </row>
    <row r="26" spans="1:19" s="179" customFormat="1" ht="37.5" customHeight="1">
      <c r="A26" s="433"/>
      <c r="B26" s="433"/>
      <c r="C26" s="435" t="s">
        <v>41</v>
      </c>
      <c r="D26" s="649" t="s">
        <v>42</v>
      </c>
      <c r="E26" s="649"/>
      <c r="F26" s="649"/>
      <c r="G26" s="649"/>
      <c r="H26" s="649"/>
      <c r="I26" s="649"/>
      <c r="J26" s="649"/>
    </row>
    <row r="27" spans="1:19" s="179" customFormat="1" ht="24.75" customHeight="1">
      <c r="A27" s="433"/>
      <c r="B27" s="433"/>
      <c r="C27" s="435" t="s">
        <v>43</v>
      </c>
      <c r="D27" s="435" t="s">
        <v>44</v>
      </c>
    </row>
    <row r="28" spans="1:19" s="179" customFormat="1">
      <c r="A28" s="433"/>
      <c r="B28" s="433"/>
      <c r="C28" s="516" t="s">
        <v>45</v>
      </c>
      <c r="D28" s="646" t="s">
        <v>46</v>
      </c>
      <c r="E28" s="646"/>
      <c r="F28" s="646"/>
      <c r="G28" s="646"/>
      <c r="H28" s="646"/>
      <c r="I28" s="646"/>
      <c r="J28" s="646"/>
    </row>
    <row r="29" spans="1:19" s="179" customFormat="1" ht="12.75" customHeight="1">
      <c r="A29" s="433"/>
      <c r="B29" s="433"/>
      <c r="C29" s="516" t="s">
        <v>47</v>
      </c>
      <c r="D29" s="646" t="s">
        <v>48</v>
      </c>
      <c r="E29" s="646"/>
      <c r="F29" s="646"/>
      <c r="G29" s="646"/>
      <c r="H29" s="646"/>
      <c r="I29" s="646"/>
      <c r="J29" s="646"/>
    </row>
    <row r="30" spans="1:19" s="179" customFormat="1" ht="41.45" customHeight="1">
      <c r="A30" s="433"/>
      <c r="B30" s="433"/>
      <c r="C30" s="516" t="s">
        <v>49</v>
      </c>
      <c r="D30" s="648" t="s">
        <v>50</v>
      </c>
      <c r="E30" s="648"/>
      <c r="F30" s="648"/>
      <c r="G30" s="648"/>
      <c r="H30" s="648"/>
      <c r="I30" s="648"/>
      <c r="J30" s="648"/>
    </row>
    <row r="31" spans="1:19" s="179" customFormat="1">
      <c r="A31" s="433"/>
      <c r="B31" s="433"/>
      <c r="C31" s="516" t="s">
        <v>51</v>
      </c>
      <c r="D31" s="650" t="s">
        <v>52</v>
      </c>
      <c r="E31" s="650"/>
      <c r="F31" s="650"/>
      <c r="G31" s="650"/>
      <c r="H31" s="650"/>
      <c r="I31" s="650"/>
      <c r="J31" s="650"/>
    </row>
    <row r="32" spans="1:19" s="179" customFormat="1" ht="31.5" customHeight="1">
      <c r="A32" s="433"/>
      <c r="B32" s="433"/>
      <c r="C32" s="516" t="s">
        <v>53</v>
      </c>
      <c r="D32" s="648" t="s">
        <v>54</v>
      </c>
      <c r="E32" s="648"/>
      <c r="F32" s="648"/>
      <c r="G32" s="648"/>
      <c r="H32" s="648"/>
      <c r="I32" s="648"/>
      <c r="J32" s="648"/>
    </row>
    <row r="33" spans="1:10" s="179" customFormat="1" ht="25.5" customHeight="1">
      <c r="A33" s="433" t="s">
        <v>26</v>
      </c>
      <c r="B33" s="648" t="s">
        <v>27</v>
      </c>
      <c r="C33" s="648"/>
      <c r="D33" s="648"/>
      <c r="E33" s="648"/>
      <c r="F33" s="648"/>
      <c r="G33" s="648"/>
      <c r="H33" s="648"/>
      <c r="I33" s="648"/>
      <c r="J33" s="648"/>
    </row>
    <row r="34" spans="1:10" s="179" customFormat="1" ht="30" customHeight="1">
      <c r="A34" s="433"/>
      <c r="B34" s="655" t="s">
        <v>28</v>
      </c>
      <c r="C34" s="655"/>
      <c r="D34" s="655"/>
      <c r="E34" s="655"/>
      <c r="F34" s="655"/>
      <c r="G34" s="655"/>
      <c r="H34" s="655"/>
      <c r="I34" s="655"/>
      <c r="J34" s="655"/>
    </row>
    <row r="35" spans="1:10" s="179" customFormat="1" ht="84" customHeight="1">
      <c r="A35" s="433" t="s">
        <v>9</v>
      </c>
      <c r="B35" s="648" t="s">
        <v>25</v>
      </c>
      <c r="C35" s="648"/>
      <c r="D35" s="648"/>
      <c r="E35" s="648"/>
      <c r="F35" s="648"/>
      <c r="G35" s="648"/>
      <c r="H35" s="648"/>
      <c r="I35" s="648"/>
      <c r="J35" s="648"/>
    </row>
    <row r="36" spans="1:10" s="179" customFormat="1" ht="49.9" customHeight="1">
      <c r="A36" s="433" t="s">
        <v>11</v>
      </c>
      <c r="B36" s="654" t="s">
        <v>55</v>
      </c>
      <c r="C36" s="654"/>
      <c r="D36" s="654"/>
      <c r="E36" s="654"/>
      <c r="F36" s="654"/>
      <c r="G36" s="654"/>
      <c r="H36" s="654"/>
      <c r="I36" s="654"/>
      <c r="J36" s="654"/>
    </row>
    <row r="37" spans="1:10" s="179" customFormat="1" ht="42.75" customHeight="1">
      <c r="A37" s="433" t="s">
        <v>13</v>
      </c>
      <c r="B37" s="654" t="s">
        <v>56</v>
      </c>
      <c r="C37" s="654"/>
      <c r="D37" s="654"/>
      <c r="E37" s="654"/>
      <c r="F37" s="654"/>
      <c r="G37" s="654"/>
      <c r="H37" s="654"/>
      <c r="I37" s="654"/>
      <c r="J37" s="654"/>
    </row>
    <row r="38" spans="1:10" s="179" customFormat="1" ht="42" customHeight="1">
      <c r="A38" s="603" t="s">
        <v>15</v>
      </c>
      <c r="B38" s="654" t="s">
        <v>57</v>
      </c>
      <c r="C38" s="654"/>
      <c r="D38" s="654"/>
      <c r="E38" s="654"/>
      <c r="F38" s="654"/>
      <c r="G38" s="654"/>
      <c r="H38" s="654"/>
      <c r="I38" s="654"/>
      <c r="J38" s="654"/>
    </row>
    <row r="39" spans="1:10" s="179" customFormat="1" ht="27" customHeight="1">
      <c r="A39" s="603" t="s">
        <v>17</v>
      </c>
      <c r="B39" s="654" t="s">
        <v>58</v>
      </c>
      <c r="C39" s="654"/>
      <c r="D39" s="654"/>
      <c r="E39" s="654"/>
      <c r="F39" s="654"/>
      <c r="G39" s="654"/>
      <c r="H39" s="654"/>
      <c r="I39" s="654"/>
      <c r="J39" s="654"/>
    </row>
    <row r="40" spans="1:10" s="179" customFormat="1" ht="25.9" customHeight="1">
      <c r="A40" s="603" t="s">
        <v>19</v>
      </c>
      <c r="B40" s="654" t="s">
        <v>708</v>
      </c>
      <c r="C40" s="654"/>
      <c r="D40" s="654"/>
      <c r="E40" s="654"/>
      <c r="F40" s="654"/>
      <c r="G40" s="654"/>
      <c r="H40" s="654"/>
      <c r="I40" s="654"/>
      <c r="J40" s="654"/>
    </row>
    <row r="41" spans="1:10" s="179" customFormat="1" ht="39.6" customHeight="1">
      <c r="A41" s="603" t="s">
        <v>21</v>
      </c>
      <c r="B41" s="654" t="s">
        <v>709</v>
      </c>
      <c r="C41" s="654"/>
      <c r="D41" s="654"/>
      <c r="E41" s="654"/>
      <c r="F41" s="654"/>
      <c r="G41" s="654"/>
      <c r="H41" s="654"/>
      <c r="I41" s="654"/>
      <c r="J41" s="654"/>
    </row>
    <row r="42" spans="1:10" s="179" customFormat="1">
      <c r="A42" s="436"/>
      <c r="B42" s="435"/>
      <c r="C42" s="435"/>
      <c r="D42" s="646"/>
      <c r="E42" s="646"/>
      <c r="F42" s="646"/>
      <c r="G42" s="646"/>
      <c r="H42" s="646"/>
      <c r="I42" s="646"/>
      <c r="J42" s="646"/>
    </row>
    <row r="43" spans="1:10" s="179" customFormat="1">
      <c r="A43" s="436"/>
      <c r="B43" s="435"/>
      <c r="C43" s="435"/>
      <c r="D43" s="435"/>
      <c r="E43" s="435"/>
      <c r="F43" s="435"/>
      <c r="G43" s="435"/>
      <c r="H43" s="435"/>
      <c r="I43" s="435"/>
      <c r="J43" s="435"/>
    </row>
    <row r="44" spans="1:10" s="179" customFormat="1">
      <c r="A44" s="436"/>
      <c r="B44" s="435"/>
      <c r="C44" s="435"/>
      <c r="D44" s="435"/>
      <c r="E44" s="435"/>
      <c r="F44" s="435"/>
      <c r="G44" s="435"/>
      <c r="H44" s="435"/>
      <c r="I44" s="435"/>
      <c r="J44" s="435"/>
    </row>
    <row r="45" spans="1:10" s="179" customFormat="1">
      <c r="A45" s="436"/>
      <c r="B45" s="435"/>
      <c r="C45" s="435"/>
      <c r="D45" s="435"/>
      <c r="E45" s="435"/>
      <c r="F45" s="435"/>
      <c r="G45" s="435"/>
      <c r="H45" s="435"/>
      <c r="I45" s="435"/>
      <c r="J45" s="435"/>
    </row>
    <row r="46" spans="1:10" s="179" customFormat="1">
      <c r="A46" s="436"/>
      <c r="B46" s="435"/>
      <c r="C46" s="435"/>
      <c r="D46" s="435"/>
      <c r="E46" s="435"/>
      <c r="F46" s="435"/>
      <c r="G46" s="435"/>
      <c r="H46" s="435"/>
      <c r="I46" s="435"/>
      <c r="J46" s="435"/>
    </row>
    <row r="47" spans="1:10" s="179" customFormat="1">
      <c r="A47" s="436"/>
      <c r="B47" s="435"/>
      <c r="C47" s="435"/>
      <c r="D47" s="435"/>
      <c r="E47" s="435"/>
      <c r="F47" s="435"/>
      <c r="G47" s="435"/>
      <c r="H47" s="435"/>
      <c r="I47" s="435"/>
      <c r="J47" s="435"/>
    </row>
    <row r="48" spans="1:10" s="179" customFormat="1">
      <c r="A48" s="436"/>
      <c r="B48" s="435"/>
      <c r="C48" s="435"/>
      <c r="D48" s="435"/>
      <c r="E48" s="435"/>
      <c r="F48" s="435"/>
      <c r="G48" s="435"/>
      <c r="H48" s="435"/>
      <c r="I48" s="435"/>
      <c r="J48" s="435"/>
    </row>
    <row r="49" spans="1:10" s="179" customFormat="1">
      <c r="A49" s="436"/>
      <c r="B49" s="435"/>
      <c r="C49" s="435"/>
      <c r="D49" s="435"/>
      <c r="E49" s="435"/>
      <c r="F49" s="435"/>
      <c r="G49" s="435"/>
      <c r="H49" s="435"/>
      <c r="I49" s="435"/>
      <c r="J49" s="435"/>
    </row>
    <row r="50" spans="1:10" s="179" customFormat="1">
      <c r="A50" s="436"/>
      <c r="B50" s="435"/>
      <c r="C50" s="435"/>
      <c r="D50" s="435"/>
      <c r="E50" s="435"/>
      <c r="F50" s="435"/>
      <c r="G50" s="435"/>
      <c r="H50" s="435"/>
      <c r="I50" s="435"/>
      <c r="J50" s="435"/>
    </row>
    <row r="51" spans="1:10" s="179" customFormat="1">
      <c r="A51" s="436"/>
      <c r="B51" s="435"/>
      <c r="C51" s="435"/>
      <c r="D51" s="435"/>
      <c r="E51" s="435"/>
      <c r="F51" s="435"/>
      <c r="G51" s="435"/>
      <c r="H51" s="435"/>
      <c r="I51" s="435"/>
      <c r="J51" s="435"/>
    </row>
    <row r="52" spans="1:10">
      <c r="A52" s="427"/>
      <c r="B52" s="435"/>
      <c r="C52" s="360"/>
      <c r="D52" s="360"/>
      <c r="E52" s="360"/>
      <c r="F52" s="360"/>
      <c r="G52" s="360"/>
      <c r="H52" s="360"/>
      <c r="I52" s="360"/>
      <c r="J52" s="360"/>
    </row>
    <row r="53" spans="1:10">
      <c r="A53" s="427"/>
      <c r="B53" s="360"/>
      <c r="C53" s="360"/>
      <c r="D53" s="360"/>
      <c r="E53" s="360"/>
      <c r="F53" s="360"/>
      <c r="G53" s="360"/>
      <c r="H53" s="360"/>
      <c r="I53" s="360"/>
      <c r="J53" s="360"/>
    </row>
    <row r="54" spans="1:10">
      <c r="A54" s="427"/>
      <c r="B54" s="360"/>
      <c r="C54" s="360"/>
      <c r="D54" s="360"/>
      <c r="E54" s="360"/>
      <c r="F54" s="360"/>
      <c r="G54" s="360"/>
      <c r="H54" s="360"/>
      <c r="I54" s="360"/>
      <c r="J54" s="360"/>
    </row>
    <row r="55" spans="1:10">
      <c r="A55" s="427"/>
      <c r="B55" s="360"/>
      <c r="C55" s="360"/>
      <c r="D55" s="360"/>
      <c r="E55" s="360"/>
      <c r="F55" s="360"/>
      <c r="G55" s="360"/>
      <c r="H55" s="360"/>
      <c r="I55" s="360"/>
      <c r="J55" s="360"/>
    </row>
    <row r="56" spans="1:10">
      <c r="A56" s="427"/>
      <c r="B56" s="360"/>
      <c r="C56" s="360"/>
      <c r="D56" s="360"/>
      <c r="E56" s="360"/>
      <c r="F56" s="360"/>
      <c r="G56" s="360"/>
      <c r="H56" s="360"/>
      <c r="I56" s="360"/>
      <c r="J56" s="360"/>
    </row>
    <row r="57" spans="1:10">
      <c r="A57" s="427"/>
      <c r="B57" s="360"/>
      <c r="C57" s="360"/>
      <c r="D57" s="360"/>
      <c r="E57" s="360"/>
      <c r="F57" s="360"/>
      <c r="G57" s="360"/>
      <c r="H57" s="360"/>
      <c r="I57" s="360"/>
      <c r="J57" s="360"/>
    </row>
    <row r="58" spans="1:10">
      <c r="A58" s="427"/>
      <c r="B58" s="360"/>
      <c r="C58" s="360"/>
      <c r="D58" s="360"/>
      <c r="E58" s="360"/>
      <c r="F58" s="360"/>
      <c r="G58" s="360"/>
      <c r="H58" s="360"/>
      <c r="I58" s="360"/>
      <c r="J58" s="360"/>
    </row>
    <row r="59" spans="1:10">
      <c r="A59" s="360"/>
      <c r="B59" s="360"/>
      <c r="C59" s="360"/>
      <c r="D59" s="360"/>
      <c r="E59" s="360"/>
      <c r="F59" s="360"/>
      <c r="G59" s="360"/>
      <c r="H59" s="360"/>
      <c r="I59" s="360"/>
      <c r="J59" s="360"/>
    </row>
    <row r="60" spans="1:10">
      <c r="A60" s="360"/>
      <c r="B60" s="360"/>
      <c r="C60" s="360"/>
      <c r="D60" s="360"/>
      <c r="E60" s="360"/>
      <c r="F60" s="360"/>
      <c r="G60" s="360"/>
      <c r="H60" s="360"/>
      <c r="I60" s="360"/>
      <c r="J60" s="360"/>
    </row>
    <row r="61" spans="1:10">
      <c r="A61" s="360"/>
      <c r="B61" s="360"/>
      <c r="C61" s="360"/>
      <c r="D61" s="360"/>
      <c r="E61" s="360"/>
      <c r="F61" s="360"/>
      <c r="G61" s="360"/>
      <c r="H61" s="360"/>
      <c r="I61" s="360"/>
      <c r="J61" s="360"/>
    </row>
    <row r="62" spans="1:10">
      <c r="A62" s="360"/>
      <c r="B62" s="360"/>
      <c r="C62" s="360"/>
      <c r="D62" s="360"/>
      <c r="E62" s="360"/>
      <c r="F62" s="360"/>
      <c r="G62" s="360"/>
      <c r="H62" s="360"/>
      <c r="I62" s="360"/>
      <c r="J62" s="360"/>
    </row>
    <row r="63" spans="1:10">
      <c r="A63" s="360"/>
      <c r="B63" s="360"/>
      <c r="C63" s="360"/>
      <c r="D63" s="360"/>
      <c r="E63" s="360"/>
      <c r="F63" s="360"/>
      <c r="G63" s="360"/>
      <c r="H63" s="360"/>
      <c r="I63" s="360"/>
      <c r="J63" s="360"/>
    </row>
    <row r="64" spans="1:10">
      <c r="A64" s="360"/>
      <c r="B64" s="360"/>
      <c r="C64" s="360"/>
      <c r="D64" s="360"/>
      <c r="E64" s="360"/>
      <c r="F64" s="360"/>
      <c r="G64" s="360"/>
      <c r="H64" s="360"/>
      <c r="I64" s="360"/>
      <c r="J64" s="360"/>
    </row>
    <row r="65" spans="1:10">
      <c r="A65" s="360"/>
      <c r="B65" s="360"/>
      <c r="C65" s="360"/>
      <c r="D65" s="360"/>
      <c r="E65" s="360"/>
      <c r="F65" s="360"/>
      <c r="G65" s="360"/>
      <c r="H65" s="360"/>
      <c r="I65" s="360"/>
      <c r="J65" s="360"/>
    </row>
    <row r="66" spans="1:10">
      <c r="A66" s="360"/>
      <c r="B66" s="360"/>
      <c r="C66" s="360"/>
      <c r="D66" s="360"/>
      <c r="E66" s="360"/>
      <c r="F66" s="360"/>
      <c r="G66" s="360"/>
      <c r="H66" s="360"/>
      <c r="I66" s="360"/>
      <c r="J66" s="360"/>
    </row>
    <row r="67" spans="1:10">
      <c r="B67" s="360"/>
    </row>
  </sheetData>
  <mergeCells count="25">
    <mergeCell ref="L17:S18"/>
    <mergeCell ref="B38:J38"/>
    <mergeCell ref="B39:J39"/>
    <mergeCell ref="B40:J40"/>
    <mergeCell ref="B41:J41"/>
    <mergeCell ref="B35:J35"/>
    <mergeCell ref="B33:J33"/>
    <mergeCell ref="B34:J34"/>
    <mergeCell ref="B36:J36"/>
    <mergeCell ref="B37:J37"/>
    <mergeCell ref="A1:J1"/>
    <mergeCell ref="D42:J42"/>
    <mergeCell ref="D28:J28"/>
    <mergeCell ref="A2:J2"/>
    <mergeCell ref="B15:J15"/>
    <mergeCell ref="D29:J29"/>
    <mergeCell ref="D26:J26"/>
    <mergeCell ref="D30:J30"/>
    <mergeCell ref="D31:J31"/>
    <mergeCell ref="A3:J3"/>
    <mergeCell ref="D32:J32"/>
    <mergeCell ref="D23:J23"/>
    <mergeCell ref="D24:H24"/>
    <mergeCell ref="B18:J18"/>
    <mergeCell ref="B19:J19"/>
  </mergeCells>
  <pageMargins left="0.7" right="0.7" top="0.75" bottom="0.75" header="0.3" footer="0.3"/>
  <pageSetup orientation="portrait" horizontalDpi="0"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19"/>
  <sheetViews>
    <sheetView topLeftCell="A18" workbookViewId="0">
      <selection activeCell="I10" sqref="I10"/>
    </sheetView>
  </sheetViews>
  <sheetFormatPr defaultRowHeight="12.75"/>
  <cols>
    <col min="1" max="1" width="10.5703125" style="27" customWidth="1"/>
    <col min="2" max="2" width="18.5703125" style="27" customWidth="1"/>
    <col min="3" max="3" width="10.5703125" style="27" customWidth="1"/>
    <col min="4" max="5" width="5.85546875" style="27" customWidth="1"/>
    <col min="6" max="6" width="6.85546875" style="27" customWidth="1"/>
    <col min="7" max="7" width="9.140625" style="27" customWidth="1"/>
    <col min="8" max="8" width="8" style="27" customWidth="1"/>
    <col min="9" max="9" width="9.140625" style="27" customWidth="1"/>
    <col min="10" max="10" width="7.85546875" style="27" customWidth="1"/>
    <col min="11" max="11" width="20.5703125" style="27" customWidth="1"/>
  </cols>
  <sheetData>
    <row r="1" spans="1:11" s="23" customFormat="1" ht="18" customHeight="1">
      <c r="A1" s="881" t="s">
        <v>467</v>
      </c>
      <c r="B1" s="882"/>
      <c r="C1" s="882"/>
      <c r="D1" s="883"/>
      <c r="E1" s="883"/>
      <c r="F1" s="883"/>
      <c r="G1" s="883"/>
      <c r="H1" s="884"/>
      <c r="I1" s="540" t="s">
        <v>468</v>
      </c>
      <c r="J1" s="541"/>
      <c r="K1" s="542" t="str">
        <f>IF(I12="x","05HP0001","05CH8460")</f>
        <v>05CH8460</v>
      </c>
    </row>
    <row r="2" spans="1:11" s="23" customFormat="1" ht="18" customHeight="1">
      <c r="A2" s="885"/>
      <c r="B2" s="858"/>
      <c r="C2" s="858"/>
      <c r="D2" s="859"/>
      <c r="E2" s="859"/>
      <c r="F2" s="859"/>
      <c r="G2" s="859"/>
      <c r="H2" s="886"/>
      <c r="I2" s="543" t="s">
        <v>469</v>
      </c>
      <c r="J2" s="544"/>
      <c r="K2" s="545"/>
    </row>
    <row r="3" spans="1:11" s="23" customFormat="1" ht="23.25" customHeight="1">
      <c r="A3" s="888" t="s">
        <v>470</v>
      </c>
      <c r="B3" s="889"/>
      <c r="C3" s="889"/>
      <c r="D3" s="889"/>
      <c r="E3" s="546"/>
      <c r="F3" s="887" t="s">
        <v>471</v>
      </c>
      <c r="G3" s="805"/>
      <c r="H3" s="805"/>
      <c r="I3" s="805"/>
      <c r="J3" s="805"/>
      <c r="K3" s="872"/>
    </row>
    <row r="4" spans="1:11" s="23" customFormat="1" ht="18" customHeight="1">
      <c r="A4" s="547"/>
      <c r="B4" s="548" t="s">
        <v>472</v>
      </c>
      <c r="C4" s="548"/>
      <c r="D4" s="548"/>
      <c r="E4" s="549"/>
      <c r="F4" s="550" t="s">
        <v>473</v>
      </c>
      <c r="G4" s="551"/>
      <c r="H4" s="551"/>
      <c r="I4" s="552"/>
      <c r="J4" s="552"/>
      <c r="K4" s="553"/>
    </row>
    <row r="5" spans="1:11" s="23" customFormat="1" ht="18" customHeight="1">
      <c r="A5" s="547"/>
      <c r="B5" s="548" t="s">
        <v>474</v>
      </c>
      <c r="C5" s="548"/>
      <c r="D5" s="548"/>
      <c r="E5" s="549"/>
      <c r="F5" s="892" t="s">
        <v>59</v>
      </c>
      <c r="G5" s="893"/>
      <c r="H5" s="893"/>
      <c r="I5" s="893"/>
      <c r="J5" s="893"/>
      <c r="K5" s="894"/>
    </row>
    <row r="6" spans="1:11" s="23" customFormat="1" ht="18" customHeight="1">
      <c r="A6" s="554" t="s">
        <v>475</v>
      </c>
      <c r="B6" s="555" t="s">
        <v>476</v>
      </c>
      <c r="C6" s="555"/>
      <c r="D6" s="555"/>
      <c r="E6" s="556"/>
      <c r="F6" s="895"/>
      <c r="G6" s="896"/>
      <c r="H6" s="896"/>
      <c r="I6" s="896"/>
      <c r="J6" s="896"/>
      <c r="K6" s="897"/>
    </row>
    <row r="7" spans="1:11" s="23" customFormat="1" ht="18" customHeight="1">
      <c r="A7" s="557" t="s">
        <v>477</v>
      </c>
      <c r="B7" s="558"/>
      <c r="C7" s="558"/>
      <c r="D7" s="558"/>
      <c r="E7" s="558"/>
      <c r="F7" s="559"/>
      <c r="G7" s="558"/>
      <c r="H7" s="558"/>
      <c r="I7" s="548"/>
      <c r="J7" s="552"/>
      <c r="K7" s="560"/>
    </row>
    <row r="8" spans="1:11" s="23" customFormat="1" ht="18.75" customHeight="1">
      <c r="A8" s="890" t="s">
        <v>478</v>
      </c>
      <c r="B8" s="847" t="str">
        <f>IF('COVER PAGE'!D6&gt;0,'COVER PAGE'!D6," ")</f>
        <v xml:space="preserve"> </v>
      </c>
      <c r="C8" s="848"/>
      <c r="D8" s="848"/>
      <c r="E8" s="849"/>
      <c r="F8" s="558" t="s">
        <v>479</v>
      </c>
      <c r="G8" s="548"/>
      <c r="H8" s="548"/>
      <c r="I8" s="548"/>
      <c r="J8" s="548"/>
      <c r="K8" s="560"/>
    </row>
    <row r="9" spans="1:11" s="23" customFormat="1" ht="20.25" customHeight="1">
      <c r="A9" s="891"/>
      <c r="B9" s="848"/>
      <c r="C9" s="848"/>
      <c r="D9" s="848"/>
      <c r="E9" s="849"/>
      <c r="F9" s="561"/>
      <c r="G9" s="548" t="s">
        <v>480</v>
      </c>
      <c r="H9" s="548"/>
      <c r="I9" s="562" t="s">
        <v>481</v>
      </c>
      <c r="J9" s="548"/>
      <c r="K9" s="560"/>
    </row>
    <row r="10" spans="1:11" s="23" customFormat="1" ht="20.100000000000001" customHeight="1">
      <c r="A10" s="563" t="s">
        <v>482</v>
      </c>
      <c r="B10" s="564"/>
      <c r="C10" s="898" t="str">
        <f>IF('COVER PAGE'!$H$6&gt;0,'COVER PAGE'!$H$6," ")</f>
        <v xml:space="preserve"> </v>
      </c>
      <c r="D10" s="899"/>
      <c r="E10" s="900"/>
      <c r="F10" s="561"/>
      <c r="G10" s="548" t="s">
        <v>483</v>
      </c>
      <c r="H10" s="548"/>
      <c r="I10" s="565" t="str">
        <f>IF('COVER PAGE'!F12&gt;0,'COVER PAGE'!F12," ")</f>
        <v xml:space="preserve"> </v>
      </c>
      <c r="J10" s="549" t="s">
        <v>429</v>
      </c>
      <c r="K10" s="560"/>
    </row>
    <row r="11" spans="1:11" s="23" customFormat="1" ht="20.100000000000001" customHeight="1">
      <c r="A11" s="878"/>
      <c r="B11" s="879"/>
      <c r="C11" s="879"/>
      <c r="D11" s="879"/>
      <c r="E11" s="880"/>
      <c r="F11" s="566" t="s">
        <v>475</v>
      </c>
      <c r="G11" s="548" t="s">
        <v>484</v>
      </c>
      <c r="H11" s="548"/>
      <c r="I11" s="565" t="str">
        <f>IF('COVER PAGE'!F13&gt;0,'COVER PAGE'!F13," ")</f>
        <v xml:space="preserve"> </v>
      </c>
      <c r="J11" s="549" t="s">
        <v>430</v>
      </c>
      <c r="K11" s="560"/>
    </row>
    <row r="12" spans="1:11" s="23" customFormat="1" ht="20.100000000000001" customHeight="1">
      <c r="A12" s="901" t="s">
        <v>485</v>
      </c>
      <c r="B12" s="902"/>
      <c r="C12" s="902"/>
      <c r="D12" s="902"/>
      <c r="E12" s="903"/>
      <c r="F12" s="567"/>
      <c r="G12" s="548"/>
      <c r="H12" s="548"/>
      <c r="I12" s="565" t="str">
        <f>IF('COVER PAGE'!F14&gt;0,'COVER PAGE'!F14," ")</f>
        <v xml:space="preserve"> </v>
      </c>
      <c r="J12" s="549" t="s">
        <v>486</v>
      </c>
      <c r="K12" s="560"/>
    </row>
    <row r="13" spans="1:11" s="23" customFormat="1" ht="18" customHeight="1">
      <c r="A13" s="563" t="s">
        <v>487</v>
      </c>
      <c r="B13" s="850" t="str">
        <f>IF('COVER PAGE'!D7&gt;0,'COVER PAGE'!D7," ")</f>
        <v xml:space="preserve"> </v>
      </c>
      <c r="C13" s="850"/>
      <c r="D13" s="850"/>
      <c r="E13" s="851"/>
      <c r="F13" s="852" t="s">
        <v>488</v>
      </c>
      <c r="G13" s="853"/>
      <c r="H13" s="853"/>
      <c r="I13" s="854"/>
      <c r="J13" s="855"/>
      <c r="K13" s="856"/>
    </row>
    <row r="14" spans="1:11" s="23" customFormat="1" ht="18" customHeight="1">
      <c r="A14" s="563" t="s">
        <v>489</v>
      </c>
      <c r="B14" s="850" t="str">
        <f>IF('COVER PAGE'!H7&gt;0,'COVER PAGE'!H7," ")</f>
        <v xml:space="preserve"> </v>
      </c>
      <c r="C14" s="850"/>
      <c r="D14" s="850"/>
      <c r="E14" s="851"/>
      <c r="F14" s="857"/>
      <c r="G14" s="858"/>
      <c r="H14" s="858"/>
      <c r="I14" s="858"/>
      <c r="J14" s="859"/>
      <c r="K14" s="860"/>
    </row>
    <row r="15" spans="1:11" s="23" customFormat="1" ht="18" customHeight="1">
      <c r="A15" s="563" t="s">
        <v>490</v>
      </c>
      <c r="B15" s="875" t="s">
        <v>491</v>
      </c>
      <c r="C15" s="876"/>
      <c r="D15" s="876"/>
      <c r="E15" s="877"/>
      <c r="F15" s="870" t="s">
        <v>492</v>
      </c>
      <c r="G15" s="862"/>
      <c r="H15" s="862"/>
      <c r="I15" s="862"/>
      <c r="J15" s="568"/>
      <c r="K15" s="553"/>
    </row>
    <row r="16" spans="1:11" s="23" customFormat="1" ht="18" customHeight="1">
      <c r="A16" s="563" t="s">
        <v>493</v>
      </c>
      <c r="B16" s="564" t="s">
        <v>494</v>
      </c>
      <c r="C16" s="569" t="s">
        <v>68</v>
      </c>
      <c r="D16" s="904" t="str">
        <f>IF('COVER PAGE'!J7&gt;0,'COVER PAGE'!J7," ")</f>
        <v xml:space="preserve"> </v>
      </c>
      <c r="E16" s="904"/>
      <c r="F16" s="570" t="s">
        <v>495</v>
      </c>
      <c r="G16" s="548"/>
      <c r="H16" s="548"/>
      <c r="I16" s="571"/>
      <c r="J16" s="571"/>
      <c r="K16" s="572"/>
    </row>
    <row r="17" spans="1:11" s="23" customFormat="1" ht="18" customHeight="1">
      <c r="A17" s="563" t="s">
        <v>496</v>
      </c>
      <c r="B17" s="878" t="s">
        <v>497</v>
      </c>
      <c r="C17" s="879"/>
      <c r="D17" s="879"/>
      <c r="E17" s="880"/>
      <c r="F17" s="573" t="s">
        <v>475</v>
      </c>
      <c r="G17" s="549" t="s">
        <v>498</v>
      </c>
      <c r="H17" s="548"/>
      <c r="I17" s="571"/>
      <c r="J17" s="571"/>
      <c r="K17" s="572"/>
    </row>
    <row r="18" spans="1:11" s="23" customFormat="1" ht="18" customHeight="1">
      <c r="A18" s="574" t="s">
        <v>499</v>
      </c>
      <c r="B18" s="552"/>
      <c r="C18" s="552"/>
      <c r="D18" s="552"/>
      <c r="E18" s="575"/>
      <c r="F18" s="576"/>
      <c r="G18" s="556" t="s">
        <v>500</v>
      </c>
      <c r="H18" s="555"/>
      <c r="I18" s="577"/>
      <c r="J18" s="577"/>
      <c r="K18" s="578"/>
    </row>
    <row r="19" spans="1:11" s="23" customFormat="1" ht="18" customHeight="1">
      <c r="A19" s="865" t="str">
        <f>IF('COVER PAGE'!J6&gt;0,'COVER PAGE'!J6," ")</f>
        <v xml:space="preserve"> </v>
      </c>
      <c r="B19" s="866"/>
      <c r="C19" s="866"/>
      <c r="D19" s="866"/>
      <c r="E19" s="539"/>
      <c r="F19" s="579" t="s">
        <v>501</v>
      </c>
      <c r="G19" s="544"/>
      <c r="H19" s="544"/>
      <c r="I19" s="871" t="s">
        <v>502</v>
      </c>
      <c r="J19" s="805"/>
      <c r="K19" s="872"/>
    </row>
    <row r="20" spans="1:11" s="23" customFormat="1" ht="18" customHeight="1">
      <c r="A20" s="580" t="s">
        <v>503</v>
      </c>
      <c r="B20" s="548"/>
      <c r="C20" s="548"/>
      <c r="D20" s="548"/>
      <c r="E20" s="548"/>
      <c r="F20" s="581" t="s">
        <v>504</v>
      </c>
      <c r="G20" s="552"/>
      <c r="H20" s="552"/>
      <c r="I20" s="552"/>
      <c r="J20" s="552"/>
      <c r="K20" s="582"/>
    </row>
    <row r="21" spans="1:11" s="23" customFormat="1" ht="18" customHeight="1">
      <c r="A21" s="583" t="str">
        <f>IF('COVER PAGE'!F19="X",'COVER PAGE'!F19," ")</f>
        <v xml:space="preserve"> </v>
      </c>
      <c r="B21" s="548" t="s">
        <v>505</v>
      </c>
      <c r="C21" s="548"/>
      <c r="D21" s="548"/>
      <c r="E21" s="548"/>
      <c r="F21" s="839" t="s">
        <v>506</v>
      </c>
      <c r="G21" s="840"/>
      <c r="H21" s="840"/>
      <c r="I21" s="840"/>
      <c r="J21" s="840"/>
      <c r="K21" s="841"/>
    </row>
    <row r="22" spans="1:11" s="23" customFormat="1" ht="18" customHeight="1">
      <c r="A22" s="583" t="str">
        <f>IF('COVER PAGE'!F20="X",'COVER PAGE'!F20," ")</f>
        <v xml:space="preserve"> </v>
      </c>
      <c r="B22" s="548" t="s">
        <v>507</v>
      </c>
      <c r="C22" s="548"/>
      <c r="D22" s="548"/>
      <c r="E22" s="548"/>
      <c r="F22" s="550" t="s">
        <v>508</v>
      </c>
      <c r="G22" s="552"/>
      <c r="H22" s="552"/>
      <c r="I22" s="552"/>
      <c r="J22" s="552"/>
      <c r="K22" s="553"/>
    </row>
    <row r="23" spans="1:11" s="23" customFormat="1" ht="18" customHeight="1">
      <c r="A23" s="583" t="str">
        <f>IF('COVER PAGE'!F21="X",'COVER PAGE'!F21," ")</f>
        <v xml:space="preserve"> </v>
      </c>
      <c r="B23" s="548" t="s">
        <v>509</v>
      </c>
      <c r="C23" s="548"/>
      <c r="D23" s="548"/>
      <c r="E23" s="548"/>
      <c r="F23" s="584" t="s">
        <v>510</v>
      </c>
      <c r="G23" s="548"/>
      <c r="H23" s="548"/>
      <c r="I23" s="548"/>
      <c r="J23" s="548"/>
      <c r="K23" s="560"/>
    </row>
    <row r="24" spans="1:11" s="23" customFormat="1" ht="18" customHeight="1">
      <c r="A24" s="583" t="str">
        <f>IF('COVER PAGE'!F22="X",'COVER PAGE'!F22," ")</f>
        <v xml:space="preserve"> </v>
      </c>
      <c r="B24" s="555" t="s">
        <v>511</v>
      </c>
      <c r="C24" s="842" t="str">
        <f>IF('COVER PAGE'!H22=0,"   ",'COVER PAGE'!H22)</f>
        <v xml:space="preserve"> </v>
      </c>
      <c r="D24" s="843"/>
      <c r="E24" s="585"/>
      <c r="F24" s="584" t="s">
        <v>512</v>
      </c>
      <c r="G24" s="548"/>
      <c r="H24" s="548"/>
      <c r="I24" s="548"/>
      <c r="J24" s="548"/>
      <c r="K24" s="560"/>
    </row>
    <row r="25" spans="1:11" s="23" customFormat="1" ht="18" customHeight="1">
      <c r="A25" s="557" t="s">
        <v>513</v>
      </c>
      <c r="B25" s="548"/>
      <c r="C25" s="548"/>
      <c r="D25" s="548"/>
      <c r="E25" s="548"/>
      <c r="F25" s="583" t="str">
        <f>IF(F26="x"," ","x")</f>
        <v>x</v>
      </c>
      <c r="G25" s="548" t="s">
        <v>514</v>
      </c>
      <c r="H25" s="548"/>
      <c r="I25" s="548"/>
      <c r="J25" s="548"/>
      <c r="K25" s="560"/>
    </row>
    <row r="26" spans="1:11" s="23" customFormat="1" ht="18" customHeight="1">
      <c r="A26" s="586" t="s">
        <v>515</v>
      </c>
      <c r="B26" s="587" t="str">
        <f>IF(I12="x","7/1/17","12/1/16")</f>
        <v>12/1/16</v>
      </c>
      <c r="C26" s="588" t="s">
        <v>516</v>
      </c>
      <c r="D26" s="873" t="str">
        <f>IF(I12="X","6/30/18","11/30/17")</f>
        <v>11/30/17</v>
      </c>
      <c r="E26" s="874"/>
      <c r="F26" s="589" t="str">
        <f>IF(I10="x","X"," ")</f>
        <v xml:space="preserve"> </v>
      </c>
      <c r="G26" s="555" t="s">
        <v>517</v>
      </c>
      <c r="H26" s="555"/>
      <c r="I26" s="555"/>
      <c r="J26" s="555"/>
      <c r="K26" s="590"/>
    </row>
    <row r="27" spans="1:11" s="23" customFormat="1" ht="18" customHeight="1">
      <c r="A27" s="838" t="s">
        <v>518</v>
      </c>
      <c r="B27" s="823"/>
      <c r="C27" s="823"/>
      <c r="D27" s="823"/>
      <c r="E27" s="591"/>
      <c r="F27" s="861" t="s">
        <v>519</v>
      </c>
      <c r="G27" s="862"/>
      <c r="H27" s="862"/>
      <c r="I27" s="862"/>
      <c r="J27" s="862"/>
      <c r="K27" s="863"/>
    </row>
    <row r="28" spans="1:11" s="23" customFormat="1" ht="18" customHeight="1">
      <c r="A28" s="592" t="s">
        <v>520</v>
      </c>
      <c r="B28" s="555"/>
      <c r="C28" s="844">
        <f>'COVER PAGE'!$F$27</f>
        <v>0</v>
      </c>
      <c r="D28" s="845"/>
      <c r="E28" s="846"/>
      <c r="F28" s="864"/>
      <c r="G28" s="836"/>
      <c r="H28" s="836"/>
      <c r="I28" s="836"/>
      <c r="J28" s="836"/>
      <c r="K28" s="837"/>
    </row>
    <row r="29" spans="1:11" s="23" customFormat="1" ht="18" customHeight="1">
      <c r="A29" s="593" t="s">
        <v>521</v>
      </c>
      <c r="B29" s="544"/>
      <c r="C29" s="844">
        <f>'COVER PAGE'!$F$28</f>
        <v>0</v>
      </c>
      <c r="D29" s="845"/>
      <c r="E29" s="846"/>
      <c r="F29" s="584"/>
      <c r="G29" s="867"/>
      <c r="H29" s="867"/>
      <c r="I29" s="867"/>
      <c r="J29" s="867"/>
      <c r="K29" s="868"/>
    </row>
    <row r="30" spans="1:11" s="23" customFormat="1" ht="18" customHeight="1">
      <c r="A30" s="593" t="s">
        <v>522</v>
      </c>
      <c r="B30" s="544"/>
      <c r="C30" s="844"/>
      <c r="D30" s="845"/>
      <c r="E30" s="846"/>
      <c r="F30" s="584"/>
      <c r="G30" s="867"/>
      <c r="H30" s="867"/>
      <c r="I30" s="867"/>
      <c r="J30" s="867"/>
      <c r="K30" s="868"/>
    </row>
    <row r="31" spans="1:11" s="23" customFormat="1" ht="18" customHeight="1">
      <c r="A31" s="593" t="s">
        <v>523</v>
      </c>
      <c r="B31" s="544"/>
      <c r="C31" s="844"/>
      <c r="D31" s="845"/>
      <c r="E31" s="846"/>
      <c r="F31" s="570"/>
      <c r="G31" s="858"/>
      <c r="H31" s="858"/>
      <c r="I31" s="858"/>
      <c r="J31" s="858"/>
      <c r="K31" s="869"/>
    </row>
    <row r="32" spans="1:11" s="23" customFormat="1" ht="18" customHeight="1">
      <c r="A32" s="593" t="s">
        <v>524</v>
      </c>
      <c r="B32" s="544"/>
      <c r="C32" s="844"/>
      <c r="D32" s="845"/>
      <c r="E32" s="846"/>
      <c r="F32" s="835" t="s">
        <v>525</v>
      </c>
      <c r="G32" s="836"/>
      <c r="H32" s="836"/>
      <c r="I32" s="836"/>
      <c r="J32" s="836"/>
      <c r="K32" s="837"/>
    </row>
    <row r="33" spans="1:11" s="23" customFormat="1" ht="18" customHeight="1">
      <c r="A33" s="593" t="s">
        <v>526</v>
      </c>
      <c r="B33" s="544"/>
      <c r="C33" s="844"/>
      <c r="D33" s="845"/>
      <c r="E33" s="846"/>
      <c r="F33" s="583" t="str">
        <f>IF('COVER PAGE'!F24="X",'COVER PAGE'!F24," ")</f>
        <v xml:space="preserve"> </v>
      </c>
      <c r="G33" s="594" t="s">
        <v>94</v>
      </c>
      <c r="H33" s="594"/>
      <c r="I33" s="548"/>
      <c r="J33" s="548"/>
      <c r="K33" s="560"/>
    </row>
    <row r="34" spans="1:11" s="23" customFormat="1" ht="18" customHeight="1">
      <c r="A34" s="593" t="s">
        <v>527</v>
      </c>
      <c r="B34" s="544"/>
      <c r="C34" s="844" t="str">
        <f>IF(C28&gt;0,SUM(C28:E33)," ")</f>
        <v xml:space="preserve"> </v>
      </c>
      <c r="D34" s="845"/>
      <c r="E34" s="846"/>
      <c r="F34" s="583" t="str">
        <f>IF('COVER PAGE'!F25="X",'COVER PAGE'!F25," ")</f>
        <v xml:space="preserve"> </v>
      </c>
      <c r="G34" s="555" t="s">
        <v>95</v>
      </c>
      <c r="H34" s="555"/>
      <c r="I34" s="555"/>
      <c r="J34" s="555"/>
      <c r="K34" s="590"/>
    </row>
    <row r="35" spans="1:11" s="23" customFormat="1" ht="18" customHeight="1">
      <c r="A35" s="595" t="s">
        <v>528</v>
      </c>
      <c r="B35" s="548"/>
      <c r="C35" s="548"/>
      <c r="D35" s="548"/>
      <c r="E35" s="548"/>
      <c r="F35" s="548"/>
      <c r="G35" s="548"/>
      <c r="H35" s="548"/>
      <c r="I35" s="548"/>
      <c r="J35" s="548"/>
      <c r="K35" s="560"/>
    </row>
    <row r="36" spans="1:11" s="23" customFormat="1" ht="18" customHeight="1">
      <c r="A36" s="595" t="s">
        <v>529</v>
      </c>
      <c r="B36" s="548"/>
      <c r="C36" s="548"/>
      <c r="D36" s="548"/>
      <c r="E36" s="548"/>
      <c r="F36" s="548"/>
      <c r="G36" s="548"/>
      <c r="H36" s="548"/>
      <c r="I36" s="548"/>
      <c r="J36" s="548"/>
      <c r="K36" s="560"/>
    </row>
    <row r="37" spans="1:11" s="23" customFormat="1" ht="18" customHeight="1" thickBot="1">
      <c r="A37" s="595" t="s">
        <v>530</v>
      </c>
      <c r="B37" s="548"/>
      <c r="C37" s="548"/>
      <c r="D37" s="548"/>
      <c r="E37" s="548"/>
      <c r="F37" s="548"/>
      <c r="G37" s="548"/>
      <c r="H37" s="548"/>
      <c r="I37" s="548"/>
      <c r="J37" s="548"/>
      <c r="K37" s="560"/>
    </row>
    <row r="38" spans="1:11" s="23" customFormat="1" ht="22.5" customHeight="1">
      <c r="A38" s="827" t="s">
        <v>531</v>
      </c>
      <c r="B38" s="828"/>
      <c r="C38" s="828"/>
      <c r="D38" s="828"/>
      <c r="E38" s="828"/>
      <c r="F38" s="829"/>
      <c r="G38" s="827" t="s">
        <v>532</v>
      </c>
      <c r="H38" s="828"/>
      <c r="I38" s="828"/>
      <c r="J38" s="828"/>
      <c r="K38" s="829"/>
    </row>
    <row r="39" spans="1:11" s="24" customFormat="1" ht="18" customHeight="1">
      <c r="A39" s="593" t="s">
        <v>533</v>
      </c>
      <c r="B39" s="596"/>
      <c r="C39" s="597" t="s">
        <v>534</v>
      </c>
      <c r="D39" s="830"/>
      <c r="E39" s="831"/>
      <c r="F39" s="832"/>
      <c r="G39" s="598" t="s">
        <v>533</v>
      </c>
      <c r="H39" s="599"/>
      <c r="I39" s="597" t="s">
        <v>534</v>
      </c>
      <c r="J39" s="830"/>
      <c r="K39" s="832"/>
    </row>
    <row r="40" spans="1:11" s="24" customFormat="1" ht="18" customHeight="1">
      <c r="A40" s="593" t="s">
        <v>535</v>
      </c>
      <c r="B40" s="830"/>
      <c r="C40" s="833"/>
      <c r="D40" s="597" t="s">
        <v>536</v>
      </c>
      <c r="E40" s="834"/>
      <c r="F40" s="832"/>
      <c r="G40" s="598" t="s">
        <v>535</v>
      </c>
      <c r="H40" s="830"/>
      <c r="I40" s="833"/>
      <c r="J40" s="597" t="s">
        <v>536</v>
      </c>
      <c r="K40" s="600"/>
    </row>
    <row r="41" spans="1:11" s="24" customFormat="1" ht="18" customHeight="1">
      <c r="A41" s="593" t="s">
        <v>537</v>
      </c>
      <c r="B41" s="822"/>
      <c r="C41" s="823"/>
      <c r="D41" s="823"/>
      <c r="E41" s="823"/>
      <c r="F41" s="824"/>
      <c r="G41" s="598" t="s">
        <v>537</v>
      </c>
      <c r="H41" s="823"/>
      <c r="I41" s="823"/>
      <c r="J41" s="823"/>
      <c r="K41" s="824"/>
    </row>
    <row r="42" spans="1:11" s="24" customFormat="1" ht="18" customHeight="1" thickBot="1">
      <c r="A42" s="601" t="s">
        <v>538</v>
      </c>
      <c r="B42" s="825"/>
      <c r="C42" s="825"/>
      <c r="D42" s="825"/>
      <c r="E42" s="825"/>
      <c r="F42" s="826"/>
      <c r="G42" s="602" t="s">
        <v>538</v>
      </c>
      <c r="H42" s="825"/>
      <c r="I42" s="825"/>
      <c r="J42" s="825"/>
      <c r="K42" s="826"/>
    </row>
    <row r="43" spans="1:11" ht="18" customHeight="1">
      <c r="A43" s="56" t="s">
        <v>539</v>
      </c>
      <c r="B43" s="56"/>
      <c r="C43" s="56"/>
      <c r="D43" s="56"/>
      <c r="E43" s="56"/>
      <c r="F43" s="56"/>
      <c r="G43" s="56"/>
      <c r="H43" s="56"/>
      <c r="I43" s="56"/>
      <c r="J43" s="56"/>
      <c r="K43" s="56"/>
    </row>
    <row r="44" spans="1:11">
      <c r="A44" s="31"/>
      <c r="B44" s="31"/>
      <c r="C44" s="31"/>
      <c r="D44" s="31"/>
      <c r="E44" s="31"/>
      <c r="F44" s="31"/>
      <c r="G44" s="31"/>
      <c r="H44" s="31"/>
      <c r="I44" s="31"/>
      <c r="J44" s="31"/>
      <c r="K44" s="31"/>
    </row>
    <row r="45" spans="1:11">
      <c r="A45" s="31"/>
      <c r="B45" s="31"/>
      <c r="C45" s="31"/>
      <c r="D45" s="31"/>
      <c r="E45" s="31"/>
      <c r="F45" s="31"/>
      <c r="G45" s="31"/>
      <c r="H45" s="31"/>
      <c r="I45" s="31"/>
      <c r="J45" s="31"/>
      <c r="K45" s="31"/>
    </row>
    <row r="46" spans="1:11">
      <c r="A46" s="31"/>
      <c r="B46" s="31"/>
      <c r="C46" s="31"/>
      <c r="D46" s="31"/>
      <c r="E46" s="31"/>
      <c r="F46" s="31"/>
      <c r="G46" s="31"/>
      <c r="H46" s="31"/>
      <c r="I46" s="31"/>
      <c r="J46" s="31"/>
      <c r="K46" s="31"/>
    </row>
    <row r="47" spans="1:11">
      <c r="A47" s="31"/>
      <c r="B47" s="31"/>
      <c r="C47" s="31"/>
      <c r="D47" s="31"/>
      <c r="E47" s="31"/>
      <c r="F47" s="31"/>
      <c r="G47" s="31"/>
      <c r="H47" s="31"/>
      <c r="I47" s="31"/>
      <c r="J47" s="31"/>
      <c r="K47" s="31"/>
    </row>
    <row r="48" spans="1:11">
      <c r="A48" s="31"/>
      <c r="B48" s="31"/>
      <c r="C48" s="31"/>
      <c r="D48" s="31"/>
      <c r="E48" s="31"/>
      <c r="F48" s="31"/>
      <c r="G48" s="31"/>
      <c r="H48" s="31"/>
      <c r="I48" s="31"/>
      <c r="J48" s="31"/>
      <c r="K48" s="31"/>
    </row>
    <row r="49" spans="1:11">
      <c r="A49" s="31"/>
      <c r="B49" s="31"/>
      <c r="C49" s="31"/>
      <c r="D49" s="31"/>
      <c r="E49" s="31"/>
      <c r="F49" s="31"/>
      <c r="G49" s="31"/>
      <c r="H49" s="31"/>
      <c r="I49" s="31"/>
      <c r="J49" s="31"/>
      <c r="K49" s="31"/>
    </row>
    <row r="50" spans="1:11">
      <c r="A50" s="31"/>
      <c r="B50" s="31"/>
      <c r="C50" s="31"/>
      <c r="D50" s="31"/>
      <c r="E50" s="31"/>
      <c r="F50" s="31"/>
      <c r="G50" s="31"/>
      <c r="H50" s="31"/>
      <c r="I50" s="31"/>
      <c r="J50" s="31"/>
      <c r="K50" s="31"/>
    </row>
    <row r="51" spans="1:11">
      <c r="A51" s="31"/>
      <c r="B51" s="31"/>
      <c r="C51" s="31"/>
      <c r="D51" s="31"/>
      <c r="E51" s="31"/>
      <c r="F51" s="31"/>
      <c r="G51" s="31"/>
      <c r="H51" s="31"/>
      <c r="I51" s="31"/>
      <c r="J51" s="31"/>
      <c r="K51" s="31"/>
    </row>
    <row r="52" spans="1:11">
      <c r="A52" s="31"/>
      <c r="B52" s="31"/>
      <c r="C52" s="31"/>
      <c r="D52" s="31"/>
      <c r="E52" s="31"/>
      <c r="F52" s="31"/>
      <c r="G52" s="31"/>
      <c r="H52" s="31"/>
      <c r="I52" s="31"/>
      <c r="J52" s="31"/>
      <c r="K52" s="31"/>
    </row>
    <row r="53" spans="1:11">
      <c r="A53" s="31"/>
      <c r="B53" s="31"/>
      <c r="C53" s="31"/>
      <c r="D53" s="31"/>
      <c r="E53" s="31"/>
      <c r="F53" s="31"/>
      <c r="G53" s="31"/>
      <c r="H53" s="31"/>
      <c r="I53" s="31"/>
      <c r="J53" s="31"/>
      <c r="K53" s="31"/>
    </row>
    <row r="54" spans="1:11">
      <c r="A54" s="31"/>
      <c r="B54" s="31"/>
      <c r="C54" s="31"/>
      <c r="D54" s="31"/>
      <c r="E54" s="31"/>
      <c r="F54" s="31"/>
      <c r="G54" s="31"/>
      <c r="H54" s="31"/>
      <c r="I54" s="31"/>
      <c r="J54" s="31"/>
      <c r="K54" s="31"/>
    </row>
    <row r="55" spans="1:11">
      <c r="A55" s="31"/>
      <c r="B55" s="31"/>
      <c r="C55" s="31"/>
      <c r="D55" s="31"/>
      <c r="E55" s="31"/>
      <c r="F55" s="31"/>
      <c r="G55" s="31"/>
      <c r="H55" s="31"/>
      <c r="I55" s="31"/>
      <c r="J55" s="31"/>
      <c r="K55" s="31"/>
    </row>
    <row r="56" spans="1:11">
      <c r="A56" s="31"/>
      <c r="B56" s="31"/>
      <c r="C56" s="31"/>
      <c r="D56" s="31"/>
      <c r="E56" s="31"/>
      <c r="F56" s="31"/>
      <c r="G56" s="31"/>
      <c r="H56" s="31"/>
      <c r="I56" s="31"/>
      <c r="J56" s="31"/>
      <c r="K56" s="31"/>
    </row>
    <row r="57" spans="1:11">
      <c r="A57" s="31"/>
      <c r="B57" s="31"/>
      <c r="C57" s="31"/>
      <c r="D57" s="31"/>
      <c r="E57" s="31"/>
      <c r="F57" s="31"/>
      <c r="G57" s="31"/>
      <c r="H57" s="31"/>
      <c r="I57" s="31"/>
      <c r="J57" s="31"/>
      <c r="K57" s="31"/>
    </row>
    <row r="58" spans="1:11">
      <c r="A58" s="31"/>
      <c r="B58" s="31"/>
      <c r="C58" s="31"/>
      <c r="D58" s="31"/>
      <c r="E58" s="31"/>
      <c r="F58" s="31"/>
      <c r="G58" s="31"/>
      <c r="H58" s="31"/>
      <c r="I58" s="31"/>
      <c r="J58" s="31"/>
      <c r="K58" s="31"/>
    </row>
    <row r="59" spans="1:11">
      <c r="A59" s="31"/>
      <c r="B59" s="31"/>
      <c r="C59" s="31"/>
      <c r="D59" s="31"/>
      <c r="E59" s="31"/>
      <c r="F59" s="31"/>
      <c r="G59" s="31"/>
      <c r="H59" s="31"/>
      <c r="I59" s="31"/>
      <c r="J59" s="31"/>
      <c r="K59" s="31"/>
    </row>
    <row r="60" spans="1:11">
      <c r="A60" s="31"/>
      <c r="B60" s="31"/>
      <c r="C60" s="31"/>
      <c r="D60" s="31"/>
      <c r="E60" s="31"/>
      <c r="F60" s="31"/>
      <c r="G60" s="31"/>
      <c r="H60" s="31"/>
      <c r="I60" s="31"/>
      <c r="J60" s="31"/>
      <c r="K60" s="31"/>
    </row>
    <row r="61" spans="1:11">
      <c r="A61" s="31"/>
      <c r="B61" s="31"/>
      <c r="C61" s="31"/>
      <c r="D61" s="31"/>
      <c r="E61" s="31"/>
      <c r="F61" s="31"/>
      <c r="G61" s="31"/>
      <c r="H61" s="31"/>
      <c r="I61" s="31"/>
      <c r="J61" s="31"/>
      <c r="K61" s="31"/>
    </row>
    <row r="62" spans="1:11">
      <c r="A62" s="31"/>
      <c r="B62" s="31"/>
      <c r="C62" s="31"/>
      <c r="D62" s="31"/>
      <c r="E62" s="31"/>
      <c r="F62" s="31"/>
      <c r="G62" s="31"/>
      <c r="H62" s="31"/>
      <c r="I62" s="31"/>
      <c r="J62" s="31"/>
      <c r="K62" s="31"/>
    </row>
    <row r="63" spans="1:11">
      <c r="A63" s="31"/>
      <c r="B63" s="31"/>
      <c r="C63" s="31"/>
      <c r="D63" s="31"/>
      <c r="E63" s="31"/>
      <c r="F63" s="31"/>
      <c r="G63" s="31"/>
      <c r="H63" s="31"/>
      <c r="I63" s="31"/>
      <c r="J63" s="31"/>
      <c r="K63" s="31"/>
    </row>
    <row r="64" spans="1:11">
      <c r="A64" s="31"/>
      <c r="B64" s="31"/>
      <c r="C64" s="31"/>
      <c r="D64" s="31"/>
      <c r="E64" s="31"/>
      <c r="F64" s="31"/>
      <c r="G64" s="31"/>
      <c r="H64" s="31"/>
      <c r="I64" s="31"/>
      <c r="J64" s="31"/>
      <c r="K64" s="31"/>
    </row>
    <row r="65" spans="1:11">
      <c r="A65" s="31"/>
      <c r="B65" s="31"/>
      <c r="C65" s="31"/>
      <c r="D65" s="31"/>
      <c r="E65" s="31"/>
      <c r="F65" s="31"/>
      <c r="G65" s="31"/>
      <c r="H65" s="31"/>
      <c r="I65" s="31"/>
      <c r="J65" s="31"/>
      <c r="K65" s="31"/>
    </row>
    <row r="66" spans="1:11">
      <c r="A66" s="31"/>
      <c r="B66" s="31"/>
      <c r="C66" s="31"/>
      <c r="D66" s="31"/>
      <c r="E66" s="31"/>
      <c r="F66" s="31"/>
      <c r="G66" s="31"/>
      <c r="H66" s="31"/>
      <c r="I66" s="31"/>
      <c r="J66" s="31"/>
      <c r="K66" s="31"/>
    </row>
    <row r="67" spans="1:11">
      <c r="A67" s="31"/>
      <c r="B67" s="31"/>
      <c r="C67" s="31"/>
      <c r="D67" s="31"/>
      <c r="E67" s="31"/>
      <c r="F67" s="31"/>
      <c r="G67" s="31"/>
      <c r="H67" s="31"/>
      <c r="I67" s="31"/>
      <c r="J67" s="31"/>
      <c r="K67" s="31"/>
    </row>
    <row r="68" spans="1:11">
      <c r="A68" s="31"/>
      <c r="B68" s="31"/>
      <c r="C68" s="31"/>
      <c r="D68" s="31"/>
      <c r="E68" s="31"/>
      <c r="F68" s="31"/>
      <c r="G68" s="31"/>
      <c r="H68" s="31"/>
      <c r="I68" s="31"/>
      <c r="J68" s="31"/>
      <c r="K68" s="31"/>
    </row>
    <row r="69" spans="1:11">
      <c r="A69" s="31"/>
      <c r="B69" s="31"/>
      <c r="C69" s="31"/>
      <c r="D69" s="31"/>
      <c r="E69" s="31"/>
      <c r="F69" s="31"/>
      <c r="G69" s="31"/>
      <c r="H69" s="31"/>
      <c r="I69" s="31"/>
      <c r="J69" s="31"/>
      <c r="K69" s="31"/>
    </row>
    <row r="70" spans="1:11">
      <c r="A70" s="31"/>
      <c r="B70" s="31"/>
      <c r="C70" s="31"/>
      <c r="D70" s="31"/>
      <c r="E70" s="31"/>
      <c r="F70" s="31"/>
      <c r="G70" s="31"/>
      <c r="H70" s="31"/>
      <c r="I70" s="31"/>
      <c r="J70" s="31"/>
      <c r="K70" s="31"/>
    </row>
    <row r="71" spans="1:11">
      <c r="A71" s="31"/>
      <c r="B71" s="31"/>
      <c r="C71" s="31"/>
      <c r="D71" s="31"/>
      <c r="E71" s="31"/>
      <c r="F71" s="31"/>
      <c r="G71" s="31"/>
      <c r="H71" s="31"/>
      <c r="I71" s="31"/>
      <c r="J71" s="31"/>
      <c r="K71" s="31"/>
    </row>
    <row r="72" spans="1:11">
      <c r="A72" s="31"/>
      <c r="B72" s="31"/>
      <c r="C72" s="31"/>
      <c r="D72" s="31"/>
      <c r="E72" s="31"/>
      <c r="F72" s="31"/>
      <c r="G72" s="31"/>
      <c r="H72" s="31"/>
      <c r="I72" s="31"/>
      <c r="J72" s="31"/>
      <c r="K72" s="31"/>
    </row>
    <row r="73" spans="1:11">
      <c r="A73" s="31"/>
      <c r="B73" s="31"/>
      <c r="C73" s="31"/>
      <c r="D73" s="31"/>
      <c r="E73" s="31"/>
      <c r="F73" s="31"/>
      <c r="G73" s="31"/>
      <c r="H73" s="31"/>
      <c r="I73" s="31"/>
      <c r="J73" s="31"/>
      <c r="K73" s="31"/>
    </row>
    <row r="74" spans="1:11">
      <c r="A74" s="31"/>
      <c r="B74" s="31"/>
      <c r="C74" s="31"/>
      <c r="D74" s="31"/>
      <c r="E74" s="31"/>
      <c r="F74" s="31"/>
      <c r="G74" s="31"/>
      <c r="H74" s="31"/>
      <c r="I74" s="31"/>
      <c r="J74" s="31"/>
      <c r="K74" s="31"/>
    </row>
    <row r="75" spans="1:11">
      <c r="A75" s="31"/>
      <c r="B75" s="31"/>
      <c r="C75" s="31"/>
      <c r="D75" s="31"/>
      <c r="E75" s="31"/>
      <c r="F75" s="31"/>
      <c r="G75" s="31"/>
      <c r="H75" s="31"/>
      <c r="I75" s="31"/>
      <c r="J75" s="31"/>
      <c r="K75" s="31"/>
    </row>
    <row r="76" spans="1:11">
      <c r="A76" s="31"/>
      <c r="B76" s="31"/>
      <c r="C76" s="31"/>
      <c r="D76" s="31"/>
      <c r="E76" s="31"/>
      <c r="F76" s="31"/>
      <c r="G76" s="31"/>
      <c r="H76" s="31"/>
      <c r="I76" s="31"/>
      <c r="J76" s="31"/>
      <c r="K76" s="31"/>
    </row>
    <row r="77" spans="1:11">
      <c r="A77" s="31"/>
      <c r="B77" s="31"/>
      <c r="C77" s="31"/>
      <c r="D77" s="31"/>
      <c r="E77" s="31"/>
      <c r="F77" s="31"/>
      <c r="G77" s="31"/>
      <c r="H77" s="31"/>
      <c r="I77" s="31"/>
      <c r="J77" s="31"/>
      <c r="K77" s="31"/>
    </row>
    <row r="78" spans="1:11">
      <c r="A78" s="31"/>
      <c r="B78" s="31"/>
      <c r="C78" s="31"/>
      <c r="D78" s="31"/>
      <c r="E78" s="31"/>
      <c r="F78" s="31"/>
      <c r="G78" s="31"/>
      <c r="H78" s="31"/>
      <c r="I78" s="31"/>
      <c r="J78" s="31"/>
      <c r="K78" s="31"/>
    </row>
    <row r="79" spans="1:11">
      <c r="A79" s="31"/>
      <c r="B79" s="31"/>
      <c r="C79" s="31"/>
      <c r="D79" s="31"/>
      <c r="E79" s="31"/>
      <c r="F79" s="31"/>
      <c r="G79" s="31"/>
      <c r="H79" s="31"/>
      <c r="I79" s="31"/>
      <c r="J79" s="31"/>
      <c r="K79" s="31"/>
    </row>
    <row r="80" spans="1:11">
      <c r="A80" s="31"/>
      <c r="B80" s="31"/>
      <c r="C80" s="31"/>
      <c r="D80" s="31"/>
      <c r="E80" s="31"/>
      <c r="F80" s="31"/>
      <c r="G80" s="31"/>
      <c r="H80" s="31"/>
      <c r="I80" s="31"/>
      <c r="J80" s="31"/>
      <c r="K80" s="31"/>
    </row>
    <row r="81" spans="1:11">
      <c r="A81" s="31"/>
      <c r="B81" s="31"/>
      <c r="C81" s="31"/>
      <c r="D81" s="31"/>
      <c r="E81" s="31"/>
      <c r="F81" s="31"/>
      <c r="G81" s="31"/>
      <c r="H81" s="31"/>
      <c r="I81" s="31"/>
      <c r="J81" s="31"/>
      <c r="K81" s="31"/>
    </row>
    <row r="82" spans="1:11">
      <c r="A82" s="31"/>
      <c r="B82" s="31"/>
      <c r="C82" s="31"/>
      <c r="D82" s="31"/>
      <c r="E82" s="31"/>
      <c r="F82" s="31"/>
      <c r="G82" s="31"/>
      <c r="H82" s="31"/>
      <c r="I82" s="31"/>
      <c r="J82" s="31"/>
      <c r="K82" s="31"/>
    </row>
    <row r="83" spans="1:11">
      <c r="A83" s="31"/>
      <c r="B83" s="31"/>
      <c r="C83" s="31"/>
      <c r="D83" s="31"/>
      <c r="E83" s="31"/>
      <c r="F83" s="31"/>
      <c r="G83" s="31"/>
      <c r="H83" s="31"/>
      <c r="I83" s="31"/>
      <c r="J83" s="31"/>
      <c r="K83" s="31"/>
    </row>
    <row r="84" spans="1:11">
      <c r="A84" s="31"/>
      <c r="B84" s="31"/>
      <c r="C84" s="31"/>
      <c r="D84" s="31"/>
      <c r="E84" s="31"/>
      <c r="F84" s="31"/>
      <c r="G84" s="31"/>
      <c r="H84" s="31"/>
      <c r="I84" s="31"/>
      <c r="J84" s="31"/>
      <c r="K84" s="31"/>
    </row>
    <row r="85" spans="1:11">
      <c r="A85" s="31"/>
      <c r="B85" s="31"/>
      <c r="C85" s="31"/>
      <c r="D85" s="31"/>
      <c r="E85" s="31"/>
      <c r="F85" s="31"/>
      <c r="G85" s="31"/>
      <c r="H85" s="31"/>
      <c r="I85" s="31"/>
      <c r="J85" s="31"/>
      <c r="K85" s="31"/>
    </row>
    <row r="86" spans="1:11">
      <c r="A86" s="31"/>
      <c r="B86" s="31"/>
      <c r="C86" s="31"/>
      <c r="D86" s="31"/>
      <c r="E86" s="31"/>
      <c r="F86" s="31"/>
      <c r="G86" s="31"/>
      <c r="H86" s="31"/>
      <c r="I86" s="31"/>
      <c r="J86" s="31"/>
      <c r="K86" s="31"/>
    </row>
    <row r="87" spans="1:11">
      <c r="A87" s="31"/>
      <c r="B87" s="31"/>
      <c r="C87" s="31"/>
      <c r="D87" s="31"/>
      <c r="E87" s="31"/>
      <c r="F87" s="31"/>
      <c r="G87" s="31"/>
      <c r="H87" s="31"/>
      <c r="I87" s="31"/>
      <c r="J87" s="31"/>
      <c r="K87" s="31"/>
    </row>
    <row r="88" spans="1:11">
      <c r="A88" s="31"/>
      <c r="B88" s="31"/>
      <c r="C88" s="31"/>
      <c r="D88" s="31"/>
      <c r="E88" s="31"/>
      <c r="F88" s="31"/>
      <c r="G88" s="31"/>
      <c r="H88" s="31"/>
      <c r="I88" s="31"/>
      <c r="J88" s="31"/>
      <c r="K88" s="31"/>
    </row>
    <row r="89" spans="1:11">
      <c r="A89" s="31"/>
      <c r="B89" s="31"/>
      <c r="C89" s="31"/>
      <c r="D89" s="31"/>
      <c r="E89" s="31"/>
      <c r="F89" s="31"/>
      <c r="G89" s="31"/>
      <c r="H89" s="31"/>
      <c r="I89" s="31"/>
      <c r="J89" s="31"/>
      <c r="K89" s="31"/>
    </row>
    <row r="90" spans="1:11">
      <c r="A90" s="31"/>
      <c r="B90" s="31"/>
      <c r="C90" s="31"/>
      <c r="D90" s="31"/>
      <c r="E90" s="31"/>
      <c r="F90" s="31"/>
      <c r="G90" s="31"/>
      <c r="H90" s="31"/>
      <c r="I90" s="31"/>
      <c r="J90" s="31"/>
      <c r="K90" s="31"/>
    </row>
    <row r="91" spans="1:11">
      <c r="A91" s="31"/>
      <c r="B91" s="31"/>
      <c r="C91" s="31"/>
      <c r="D91" s="31"/>
      <c r="E91" s="31"/>
      <c r="F91" s="31"/>
      <c r="G91" s="31"/>
      <c r="H91" s="31"/>
      <c r="I91" s="31"/>
      <c r="J91" s="31"/>
      <c r="K91" s="31"/>
    </row>
    <row r="92" spans="1:11">
      <c r="A92" s="31"/>
      <c r="B92" s="31"/>
      <c r="C92" s="31"/>
      <c r="D92" s="31"/>
      <c r="E92" s="31"/>
      <c r="F92" s="31"/>
      <c r="G92" s="31"/>
      <c r="H92" s="31"/>
      <c r="I92" s="31"/>
      <c r="J92" s="31"/>
      <c r="K92" s="31"/>
    </row>
    <row r="93" spans="1:11">
      <c r="A93" s="31"/>
      <c r="B93" s="31"/>
      <c r="C93" s="31"/>
      <c r="D93" s="31"/>
      <c r="E93" s="31"/>
      <c r="F93" s="31"/>
      <c r="G93" s="31"/>
      <c r="H93" s="31"/>
      <c r="I93" s="31"/>
      <c r="J93" s="31"/>
      <c r="K93" s="31"/>
    </row>
    <row r="94" spans="1:11">
      <c r="A94" s="31"/>
      <c r="B94" s="31"/>
      <c r="C94" s="31"/>
      <c r="D94" s="31"/>
      <c r="E94" s="31"/>
      <c r="F94" s="31"/>
      <c r="G94" s="31"/>
      <c r="H94" s="31"/>
      <c r="I94" s="31"/>
      <c r="J94" s="31"/>
      <c r="K94" s="31"/>
    </row>
    <row r="95" spans="1:11">
      <c r="A95" s="31"/>
      <c r="B95" s="31"/>
      <c r="C95" s="31"/>
      <c r="D95" s="31"/>
      <c r="E95" s="31"/>
      <c r="F95" s="31"/>
      <c r="G95" s="31"/>
      <c r="H95" s="31"/>
      <c r="I95" s="31"/>
      <c r="J95" s="31"/>
      <c r="K95" s="31"/>
    </row>
    <row r="96" spans="1:11">
      <c r="A96" s="31"/>
      <c r="B96" s="31"/>
      <c r="C96" s="31"/>
      <c r="D96" s="31"/>
      <c r="E96" s="31"/>
      <c r="F96" s="31"/>
      <c r="G96" s="31"/>
      <c r="H96" s="31"/>
      <c r="I96" s="31"/>
      <c r="J96" s="31"/>
      <c r="K96" s="31"/>
    </row>
    <row r="97" spans="1:11">
      <c r="A97" s="31"/>
      <c r="B97" s="31"/>
      <c r="C97" s="31"/>
      <c r="D97" s="31"/>
      <c r="E97" s="31"/>
      <c r="F97" s="31"/>
      <c r="G97" s="31"/>
      <c r="H97" s="31"/>
      <c r="I97" s="31"/>
      <c r="J97" s="31"/>
      <c r="K97" s="31"/>
    </row>
    <row r="98" spans="1:11">
      <c r="A98" s="31"/>
      <c r="B98" s="31"/>
      <c r="C98" s="31"/>
      <c r="D98" s="31"/>
      <c r="E98" s="31"/>
      <c r="F98" s="31"/>
      <c r="G98" s="31"/>
      <c r="H98" s="31"/>
      <c r="I98" s="31"/>
      <c r="J98" s="31"/>
      <c r="K98" s="31"/>
    </row>
    <row r="99" spans="1:11">
      <c r="A99" s="31"/>
      <c r="B99" s="31"/>
      <c r="C99" s="31"/>
      <c r="D99" s="31"/>
      <c r="E99" s="31"/>
      <c r="F99" s="31"/>
      <c r="G99" s="31"/>
      <c r="H99" s="31"/>
      <c r="I99" s="31"/>
      <c r="J99" s="31"/>
      <c r="K99" s="31"/>
    </row>
    <row r="100" spans="1:11">
      <c r="A100" s="31"/>
      <c r="B100" s="31"/>
      <c r="C100" s="31"/>
      <c r="D100" s="31"/>
      <c r="E100" s="31"/>
      <c r="F100" s="31"/>
      <c r="G100" s="31"/>
      <c r="H100" s="31"/>
      <c r="I100" s="31"/>
      <c r="J100" s="31"/>
      <c r="K100" s="31"/>
    </row>
    <row r="101" spans="1:11">
      <c r="A101" s="31"/>
      <c r="B101" s="31"/>
      <c r="C101" s="31"/>
      <c r="D101" s="31"/>
      <c r="E101" s="31"/>
      <c r="F101" s="31"/>
      <c r="G101" s="31"/>
      <c r="H101" s="31"/>
      <c r="I101" s="31"/>
      <c r="J101" s="31"/>
      <c r="K101" s="31"/>
    </row>
    <row r="102" spans="1:11">
      <c r="A102" s="31"/>
      <c r="B102" s="31"/>
      <c r="C102" s="31"/>
      <c r="D102" s="31"/>
      <c r="E102" s="31"/>
      <c r="F102" s="31"/>
      <c r="G102" s="31"/>
      <c r="H102" s="31"/>
      <c r="I102" s="31"/>
      <c r="J102" s="31"/>
      <c r="K102" s="31"/>
    </row>
    <row r="103" spans="1:11">
      <c r="A103" s="31"/>
      <c r="B103" s="31"/>
      <c r="C103" s="31"/>
      <c r="D103" s="31"/>
      <c r="E103" s="31"/>
      <c r="F103" s="31"/>
      <c r="G103" s="31"/>
      <c r="H103" s="31"/>
      <c r="I103" s="31"/>
      <c r="J103" s="31"/>
      <c r="K103" s="31"/>
    </row>
    <row r="104" spans="1:11">
      <c r="A104" s="31"/>
      <c r="B104" s="31"/>
      <c r="C104" s="31"/>
      <c r="D104" s="31"/>
      <c r="E104" s="31"/>
      <c r="F104" s="31"/>
      <c r="G104" s="31"/>
      <c r="H104" s="31"/>
      <c r="I104" s="31"/>
      <c r="J104" s="31"/>
      <c r="K104" s="31"/>
    </row>
    <row r="105" spans="1:11">
      <c r="A105" s="31"/>
      <c r="B105" s="31"/>
      <c r="C105" s="31"/>
      <c r="D105" s="31"/>
      <c r="E105" s="31"/>
      <c r="F105" s="31"/>
      <c r="G105" s="31"/>
      <c r="H105" s="31"/>
      <c r="I105" s="31"/>
      <c r="J105" s="31"/>
      <c r="K105" s="31"/>
    </row>
    <row r="106" spans="1:11">
      <c r="A106" s="31"/>
      <c r="B106" s="31"/>
      <c r="C106" s="31"/>
      <c r="D106" s="31"/>
      <c r="E106" s="31"/>
      <c r="F106" s="31"/>
      <c r="G106" s="31"/>
      <c r="H106" s="31"/>
      <c r="I106" s="31"/>
      <c r="J106" s="31"/>
      <c r="K106" s="31"/>
    </row>
    <row r="107" spans="1:11">
      <c r="A107" s="31"/>
      <c r="B107" s="31"/>
      <c r="C107" s="31"/>
      <c r="D107" s="31"/>
      <c r="E107" s="31"/>
      <c r="F107" s="31"/>
      <c r="G107" s="31"/>
      <c r="H107" s="31"/>
      <c r="I107" s="31"/>
      <c r="J107" s="31"/>
      <c r="K107" s="31"/>
    </row>
    <row r="108" spans="1:11">
      <c r="A108" s="31"/>
      <c r="B108" s="31"/>
      <c r="C108" s="31"/>
      <c r="D108" s="31"/>
      <c r="E108" s="31"/>
      <c r="F108" s="31"/>
      <c r="G108" s="31"/>
      <c r="H108" s="31"/>
      <c r="I108" s="31"/>
      <c r="J108" s="31"/>
      <c r="K108" s="31"/>
    </row>
    <row r="109" spans="1:11">
      <c r="A109" s="31"/>
      <c r="B109" s="31"/>
      <c r="C109" s="31"/>
      <c r="D109" s="31"/>
      <c r="E109" s="31"/>
      <c r="F109" s="31"/>
      <c r="G109" s="31"/>
      <c r="H109" s="31"/>
      <c r="I109" s="31"/>
      <c r="J109" s="31"/>
      <c r="K109" s="31"/>
    </row>
    <row r="110" spans="1:11">
      <c r="A110" s="31"/>
      <c r="B110" s="31"/>
      <c r="C110" s="31"/>
      <c r="D110" s="31"/>
      <c r="E110" s="31"/>
      <c r="F110" s="31"/>
      <c r="G110" s="31"/>
      <c r="H110" s="31"/>
      <c r="I110" s="31"/>
      <c r="J110" s="31"/>
      <c r="K110" s="31"/>
    </row>
    <row r="111" spans="1:11">
      <c r="A111" s="31"/>
      <c r="B111" s="31"/>
      <c r="C111" s="31"/>
      <c r="D111" s="31"/>
      <c r="E111" s="31"/>
      <c r="F111" s="31"/>
      <c r="G111" s="31"/>
      <c r="H111" s="31"/>
      <c r="I111" s="31"/>
      <c r="J111" s="31"/>
      <c r="K111" s="31"/>
    </row>
    <row r="112" spans="1:11">
      <c r="A112" s="31"/>
      <c r="B112" s="31"/>
      <c r="C112" s="31"/>
      <c r="D112" s="31"/>
      <c r="E112" s="31"/>
      <c r="F112" s="31"/>
      <c r="G112" s="31"/>
      <c r="H112" s="31"/>
      <c r="I112" s="31"/>
      <c r="J112" s="31"/>
      <c r="K112" s="31"/>
    </row>
    <row r="113" spans="1:11">
      <c r="A113" s="31"/>
      <c r="B113" s="31"/>
      <c r="C113" s="31"/>
      <c r="D113" s="31"/>
      <c r="E113" s="31"/>
      <c r="F113" s="31"/>
      <c r="G113" s="31"/>
      <c r="H113" s="31"/>
      <c r="I113" s="31"/>
      <c r="J113" s="31"/>
      <c r="K113" s="31"/>
    </row>
    <row r="114" spans="1:11">
      <c r="A114" s="31"/>
      <c r="B114" s="31"/>
      <c r="C114" s="31"/>
      <c r="D114" s="31"/>
      <c r="E114" s="31"/>
      <c r="F114" s="31"/>
      <c r="G114" s="31"/>
      <c r="H114" s="31"/>
      <c r="I114" s="31"/>
      <c r="J114" s="31"/>
      <c r="K114" s="31"/>
    </row>
    <row r="115" spans="1:11">
      <c r="A115" s="31"/>
      <c r="B115" s="31"/>
      <c r="C115" s="31"/>
      <c r="D115" s="31"/>
      <c r="E115" s="31"/>
      <c r="F115" s="31"/>
      <c r="G115" s="31"/>
      <c r="H115" s="31"/>
      <c r="I115" s="31"/>
      <c r="J115" s="31"/>
      <c r="K115" s="31"/>
    </row>
    <row r="116" spans="1:11">
      <c r="A116" s="31"/>
      <c r="B116" s="31"/>
      <c r="C116" s="31"/>
      <c r="D116" s="31"/>
      <c r="E116" s="31"/>
      <c r="F116" s="31"/>
      <c r="G116" s="31"/>
      <c r="H116" s="31"/>
      <c r="I116" s="31"/>
      <c r="J116" s="31"/>
      <c r="K116" s="31"/>
    </row>
    <row r="117" spans="1:11">
      <c r="A117" s="31"/>
      <c r="B117" s="31"/>
      <c r="C117" s="31"/>
      <c r="D117" s="31"/>
      <c r="E117" s="31"/>
      <c r="F117" s="31"/>
      <c r="G117" s="31"/>
      <c r="H117" s="31"/>
      <c r="I117" s="31"/>
      <c r="J117" s="31"/>
      <c r="K117" s="31"/>
    </row>
    <row r="118" spans="1:11">
      <c r="A118" s="31"/>
      <c r="B118" s="31"/>
      <c r="C118" s="31"/>
      <c r="D118" s="31"/>
      <c r="E118" s="31"/>
      <c r="F118" s="31"/>
      <c r="G118" s="31"/>
      <c r="H118" s="31"/>
      <c r="I118" s="31"/>
      <c r="J118" s="31"/>
      <c r="K118" s="31"/>
    </row>
    <row r="119" spans="1:11">
      <c r="A119" s="31"/>
      <c r="B119" s="31"/>
      <c r="C119" s="31"/>
      <c r="D119" s="31"/>
      <c r="E119" s="31"/>
      <c r="F119" s="31"/>
      <c r="G119" s="31"/>
      <c r="H119" s="31"/>
      <c r="I119" s="31"/>
      <c r="J119" s="31"/>
      <c r="K119" s="31"/>
    </row>
    <row r="120" spans="1:11">
      <c r="A120" s="31"/>
      <c r="B120" s="31"/>
      <c r="C120" s="31"/>
      <c r="D120" s="31"/>
      <c r="E120" s="31"/>
      <c r="F120" s="31"/>
      <c r="G120" s="31"/>
      <c r="H120" s="31"/>
      <c r="I120" s="31"/>
      <c r="J120" s="31"/>
      <c r="K120" s="31"/>
    </row>
    <row r="121" spans="1:11">
      <c r="A121" s="31"/>
      <c r="B121" s="31"/>
      <c r="C121" s="31"/>
      <c r="D121" s="31"/>
      <c r="E121" s="31"/>
      <c r="F121" s="31"/>
      <c r="G121" s="31"/>
      <c r="H121" s="31"/>
      <c r="I121" s="31"/>
      <c r="J121" s="31"/>
      <c r="K121" s="31"/>
    </row>
    <row r="122" spans="1:11">
      <c r="A122" s="31"/>
      <c r="B122" s="31"/>
      <c r="C122" s="31"/>
      <c r="D122" s="31"/>
      <c r="E122" s="31"/>
      <c r="F122" s="31"/>
      <c r="G122" s="31"/>
      <c r="H122" s="31"/>
      <c r="I122" s="31"/>
      <c r="J122" s="31"/>
      <c r="K122" s="31"/>
    </row>
    <row r="123" spans="1:11">
      <c r="A123" s="31"/>
      <c r="B123" s="31"/>
      <c r="C123" s="31"/>
      <c r="D123" s="31"/>
      <c r="E123" s="31"/>
      <c r="F123" s="31"/>
      <c r="G123" s="31"/>
      <c r="H123" s="31"/>
      <c r="I123" s="31"/>
      <c r="J123" s="31"/>
      <c r="K123" s="31"/>
    </row>
    <row r="124" spans="1:11">
      <c r="A124" s="31"/>
      <c r="B124" s="31"/>
      <c r="C124" s="31"/>
      <c r="D124" s="31"/>
      <c r="E124" s="31"/>
      <c r="F124" s="31"/>
      <c r="G124" s="31"/>
      <c r="H124" s="31"/>
      <c r="I124" s="31"/>
      <c r="J124" s="31"/>
      <c r="K124" s="31"/>
    </row>
    <row r="125" spans="1:11">
      <c r="A125" s="31"/>
      <c r="B125" s="31"/>
      <c r="C125" s="31"/>
      <c r="D125" s="31"/>
      <c r="E125" s="31"/>
      <c r="F125" s="31"/>
      <c r="G125" s="31"/>
      <c r="H125" s="31"/>
      <c r="I125" s="31"/>
      <c r="J125" s="31"/>
      <c r="K125" s="31"/>
    </row>
    <row r="126" spans="1:11">
      <c r="A126" s="31"/>
      <c r="B126" s="31"/>
      <c r="C126" s="31"/>
      <c r="D126" s="31"/>
      <c r="E126" s="31"/>
      <c r="F126" s="31"/>
      <c r="G126" s="31"/>
      <c r="H126" s="31"/>
      <c r="I126" s="31"/>
      <c r="J126" s="31"/>
      <c r="K126" s="31"/>
    </row>
    <row r="127" spans="1:11">
      <c r="A127" s="31"/>
      <c r="B127" s="31"/>
      <c r="C127" s="31"/>
      <c r="D127" s="31"/>
      <c r="E127" s="31"/>
      <c r="F127" s="31"/>
      <c r="G127" s="31"/>
      <c r="H127" s="31"/>
      <c r="I127" s="31"/>
      <c r="J127" s="31"/>
      <c r="K127" s="31"/>
    </row>
    <row r="128" spans="1:11">
      <c r="A128" s="31"/>
      <c r="B128" s="31"/>
      <c r="C128" s="31"/>
      <c r="D128" s="31"/>
      <c r="E128" s="31"/>
      <c r="F128" s="31"/>
      <c r="G128" s="31"/>
      <c r="H128" s="31"/>
      <c r="I128" s="31"/>
      <c r="J128" s="31"/>
      <c r="K128" s="31"/>
    </row>
    <row r="129" spans="1:11">
      <c r="A129" s="31"/>
      <c r="B129" s="31"/>
      <c r="C129" s="31"/>
      <c r="D129" s="31"/>
      <c r="E129" s="31"/>
      <c r="F129" s="31"/>
      <c r="G129" s="31"/>
      <c r="H129" s="31"/>
      <c r="I129" s="31"/>
      <c r="J129" s="31"/>
      <c r="K129" s="31"/>
    </row>
    <row r="130" spans="1:11">
      <c r="A130" s="31"/>
      <c r="B130" s="31"/>
      <c r="C130" s="31"/>
      <c r="D130" s="31"/>
      <c r="E130" s="31"/>
      <c r="F130" s="31"/>
      <c r="G130" s="31"/>
      <c r="H130" s="31"/>
      <c r="I130" s="31"/>
      <c r="J130" s="31"/>
      <c r="K130" s="31"/>
    </row>
    <row r="131" spans="1:11">
      <c r="A131" s="31"/>
      <c r="B131" s="31"/>
      <c r="C131" s="31"/>
      <c r="D131" s="31"/>
      <c r="E131" s="31"/>
      <c r="F131" s="31"/>
      <c r="G131" s="31"/>
      <c r="H131" s="31"/>
      <c r="I131" s="31"/>
      <c r="J131" s="31"/>
      <c r="K131" s="31"/>
    </row>
    <row r="132" spans="1:11">
      <c r="A132" s="31"/>
      <c r="B132" s="31"/>
      <c r="C132" s="31"/>
      <c r="D132" s="31"/>
      <c r="E132" s="31"/>
      <c r="F132" s="31"/>
      <c r="G132" s="31"/>
      <c r="H132" s="31"/>
      <c r="I132" s="31"/>
      <c r="J132" s="31"/>
      <c r="K132" s="31"/>
    </row>
    <row r="133" spans="1:11">
      <c r="A133" s="31"/>
      <c r="B133" s="31"/>
      <c r="C133" s="31"/>
      <c r="D133" s="31"/>
      <c r="E133" s="31"/>
      <c r="F133" s="31"/>
      <c r="G133" s="31"/>
      <c r="H133" s="31"/>
      <c r="I133" s="31"/>
      <c r="J133" s="31"/>
      <c r="K133" s="31"/>
    </row>
    <row r="134" spans="1:11">
      <c r="A134" s="31"/>
      <c r="B134" s="31"/>
      <c r="C134" s="31"/>
      <c r="D134" s="31"/>
      <c r="E134" s="31"/>
      <c r="F134" s="31"/>
      <c r="G134" s="31"/>
      <c r="H134" s="31"/>
      <c r="I134" s="31"/>
      <c r="J134" s="31"/>
      <c r="K134" s="31"/>
    </row>
    <row r="135" spans="1:11">
      <c r="A135" s="31"/>
      <c r="B135" s="31"/>
      <c r="C135" s="31"/>
      <c r="D135" s="31"/>
      <c r="E135" s="31"/>
      <c r="F135" s="31"/>
      <c r="G135" s="31"/>
      <c r="H135" s="31"/>
      <c r="I135" s="31"/>
      <c r="J135" s="31"/>
      <c r="K135" s="31"/>
    </row>
    <row r="136" spans="1:11">
      <c r="A136" s="31"/>
      <c r="B136" s="31"/>
      <c r="C136" s="31"/>
      <c r="D136" s="31"/>
      <c r="E136" s="31"/>
      <c r="F136" s="31"/>
      <c r="G136" s="31"/>
      <c r="H136" s="31"/>
      <c r="I136" s="31"/>
      <c r="J136" s="31"/>
      <c r="K136" s="31"/>
    </row>
    <row r="137" spans="1:11">
      <c r="A137" s="31"/>
      <c r="B137" s="31"/>
      <c r="C137" s="31"/>
      <c r="D137" s="31"/>
      <c r="E137" s="31"/>
      <c r="F137" s="31"/>
      <c r="G137" s="31"/>
      <c r="H137" s="31"/>
      <c r="I137" s="31"/>
      <c r="J137" s="31"/>
      <c r="K137" s="31"/>
    </row>
    <row r="138" spans="1:11">
      <c r="A138" s="31"/>
      <c r="B138" s="31"/>
      <c r="C138" s="31"/>
      <c r="D138" s="31"/>
      <c r="E138" s="31"/>
      <c r="F138" s="31"/>
      <c r="G138" s="31"/>
      <c r="H138" s="31"/>
      <c r="I138" s="31"/>
      <c r="J138" s="31"/>
      <c r="K138" s="31"/>
    </row>
    <row r="139" spans="1:11">
      <c r="A139" s="31"/>
      <c r="B139" s="31"/>
      <c r="C139" s="31"/>
      <c r="D139" s="31"/>
      <c r="E139" s="31"/>
      <c r="F139" s="31"/>
      <c r="G139" s="31"/>
      <c r="H139" s="31"/>
      <c r="I139" s="31"/>
      <c r="J139" s="31"/>
      <c r="K139" s="31"/>
    </row>
    <row r="140" spans="1:11">
      <c r="A140" s="31"/>
      <c r="B140" s="31"/>
      <c r="C140" s="31"/>
      <c r="D140" s="31"/>
      <c r="E140" s="31"/>
      <c r="F140" s="31"/>
      <c r="G140" s="31"/>
      <c r="H140" s="31"/>
      <c r="I140" s="31"/>
      <c r="J140" s="31"/>
      <c r="K140" s="31"/>
    </row>
    <row r="141" spans="1:11">
      <c r="A141" s="31"/>
      <c r="B141" s="31"/>
      <c r="C141" s="31"/>
      <c r="D141" s="31"/>
      <c r="E141" s="31"/>
      <c r="F141" s="31"/>
      <c r="G141" s="31"/>
      <c r="H141" s="31"/>
      <c r="I141" s="31"/>
      <c r="J141" s="31"/>
      <c r="K141" s="31"/>
    </row>
    <row r="142" spans="1:11">
      <c r="A142" s="31"/>
      <c r="B142" s="31"/>
      <c r="C142" s="31"/>
      <c r="D142" s="31"/>
      <c r="E142" s="31"/>
      <c r="F142" s="31"/>
      <c r="G142" s="31"/>
      <c r="H142" s="31"/>
      <c r="I142" s="31"/>
      <c r="J142" s="31"/>
      <c r="K142" s="31"/>
    </row>
    <row r="143" spans="1:11">
      <c r="A143" s="31"/>
      <c r="B143" s="31"/>
      <c r="C143" s="31"/>
      <c r="D143" s="31"/>
      <c r="E143" s="31"/>
      <c r="F143" s="31"/>
      <c r="G143" s="31"/>
      <c r="H143" s="31"/>
      <c r="I143" s="31"/>
      <c r="J143" s="31"/>
      <c r="K143" s="31"/>
    </row>
    <row r="144" spans="1:11">
      <c r="A144" s="31"/>
      <c r="B144" s="31"/>
      <c r="C144" s="31"/>
      <c r="D144" s="31"/>
      <c r="E144" s="31"/>
      <c r="F144" s="31"/>
      <c r="G144" s="31"/>
      <c r="H144" s="31"/>
      <c r="I144" s="31"/>
      <c r="J144" s="31"/>
      <c r="K144" s="31"/>
    </row>
    <row r="145" spans="1:11">
      <c r="A145" s="31"/>
      <c r="B145" s="31"/>
      <c r="C145" s="31"/>
      <c r="D145" s="31"/>
      <c r="E145" s="31"/>
      <c r="F145" s="31"/>
      <c r="G145" s="31"/>
      <c r="H145" s="31"/>
      <c r="I145" s="31"/>
      <c r="J145" s="31"/>
      <c r="K145" s="31"/>
    </row>
    <row r="146" spans="1:11">
      <c r="A146" s="31"/>
      <c r="B146" s="31"/>
      <c r="C146" s="31"/>
      <c r="D146" s="31"/>
      <c r="E146" s="31"/>
      <c r="F146" s="31"/>
      <c r="G146" s="31"/>
      <c r="H146" s="31"/>
      <c r="I146" s="31"/>
      <c r="J146" s="31"/>
      <c r="K146" s="31"/>
    </row>
    <row r="147" spans="1:11">
      <c r="A147" s="31"/>
      <c r="B147" s="31"/>
      <c r="C147" s="31"/>
      <c r="D147" s="31"/>
      <c r="E147" s="31"/>
      <c r="F147" s="31"/>
      <c r="G147" s="31"/>
      <c r="H147" s="31"/>
      <c r="I147" s="31"/>
      <c r="J147" s="31"/>
      <c r="K147" s="31"/>
    </row>
    <row r="148" spans="1:11">
      <c r="A148" s="31"/>
      <c r="B148" s="31"/>
      <c r="C148" s="31"/>
      <c r="D148" s="31"/>
      <c r="E148" s="31"/>
      <c r="F148" s="31"/>
      <c r="G148" s="31"/>
      <c r="H148" s="31"/>
      <c r="I148" s="31"/>
      <c r="J148" s="31"/>
      <c r="K148" s="31"/>
    </row>
    <row r="149" spans="1:11">
      <c r="A149" s="31"/>
      <c r="B149" s="31"/>
      <c r="C149" s="31"/>
      <c r="D149" s="31"/>
      <c r="E149" s="31"/>
      <c r="F149" s="31"/>
      <c r="G149" s="31"/>
      <c r="H149" s="31"/>
      <c r="I149" s="31"/>
      <c r="J149" s="31"/>
      <c r="K149" s="31"/>
    </row>
    <row r="150" spans="1:11">
      <c r="A150" s="31"/>
      <c r="B150" s="31"/>
      <c r="C150" s="31"/>
      <c r="D150" s="31"/>
      <c r="E150" s="31"/>
      <c r="F150" s="31"/>
      <c r="G150" s="31"/>
      <c r="H150" s="31"/>
      <c r="I150" s="31"/>
      <c r="J150" s="31"/>
      <c r="K150" s="31"/>
    </row>
    <row r="151" spans="1:11">
      <c r="A151" s="31"/>
      <c r="B151" s="31"/>
      <c r="C151" s="31"/>
      <c r="D151" s="31"/>
      <c r="E151" s="31"/>
      <c r="F151" s="31"/>
      <c r="G151" s="31"/>
      <c r="H151" s="31"/>
      <c r="I151" s="31"/>
      <c r="J151" s="31"/>
      <c r="K151" s="31"/>
    </row>
    <row r="152" spans="1:11">
      <c r="A152" s="31"/>
      <c r="B152" s="31"/>
      <c r="C152" s="31"/>
      <c r="D152" s="31"/>
      <c r="E152" s="31"/>
      <c r="F152" s="31"/>
      <c r="G152" s="31"/>
      <c r="H152" s="31"/>
      <c r="I152" s="31"/>
      <c r="J152" s="31"/>
      <c r="K152" s="31"/>
    </row>
    <row r="153" spans="1:11">
      <c r="A153" s="31"/>
      <c r="B153" s="31"/>
      <c r="C153" s="31"/>
      <c r="D153" s="31"/>
      <c r="E153" s="31"/>
      <c r="F153" s="31"/>
      <c r="G153" s="31"/>
      <c r="H153" s="31"/>
      <c r="I153" s="31"/>
      <c r="J153" s="31"/>
      <c r="K153" s="31"/>
    </row>
    <row r="154" spans="1:11">
      <c r="A154" s="31"/>
      <c r="B154" s="31"/>
      <c r="C154" s="31"/>
      <c r="D154" s="31"/>
      <c r="E154" s="31"/>
      <c r="F154" s="31"/>
      <c r="G154" s="31"/>
      <c r="H154" s="31"/>
      <c r="I154" s="31"/>
      <c r="J154" s="31"/>
      <c r="K154" s="31"/>
    </row>
    <row r="155" spans="1:11">
      <c r="A155" s="31"/>
      <c r="B155" s="31"/>
      <c r="C155" s="31"/>
      <c r="D155" s="31"/>
      <c r="E155" s="31"/>
      <c r="F155" s="31"/>
      <c r="G155" s="31"/>
      <c r="H155" s="31"/>
      <c r="I155" s="31"/>
      <c r="J155" s="31"/>
      <c r="K155" s="31"/>
    </row>
    <row r="156" spans="1:11">
      <c r="A156" s="31"/>
      <c r="B156" s="31"/>
      <c r="C156" s="31"/>
      <c r="D156" s="31"/>
      <c r="E156" s="31"/>
      <c r="F156" s="31"/>
      <c r="G156" s="31"/>
      <c r="H156" s="31"/>
      <c r="I156" s="31"/>
      <c r="J156" s="31"/>
      <c r="K156" s="31"/>
    </row>
    <row r="157" spans="1:11">
      <c r="A157" s="31"/>
      <c r="B157" s="31"/>
      <c r="C157" s="31"/>
      <c r="D157" s="31"/>
      <c r="E157" s="31"/>
      <c r="F157" s="31"/>
      <c r="G157" s="31"/>
      <c r="H157" s="31"/>
      <c r="I157" s="31"/>
      <c r="J157" s="31"/>
      <c r="K157" s="31"/>
    </row>
    <row r="158" spans="1:11">
      <c r="A158" s="31"/>
      <c r="B158" s="31"/>
      <c r="C158" s="31"/>
      <c r="D158" s="31"/>
      <c r="E158" s="31"/>
      <c r="F158" s="31"/>
      <c r="G158" s="31"/>
      <c r="H158" s="31"/>
      <c r="I158" s="31"/>
      <c r="J158" s="31"/>
      <c r="K158" s="31"/>
    </row>
    <row r="159" spans="1:11">
      <c r="A159" s="31"/>
      <c r="B159" s="31"/>
      <c r="C159" s="31"/>
      <c r="D159" s="31"/>
      <c r="E159" s="31"/>
      <c r="F159" s="31"/>
      <c r="G159" s="31"/>
      <c r="H159" s="31"/>
      <c r="I159" s="31"/>
      <c r="J159" s="31"/>
      <c r="K159" s="31"/>
    </row>
    <row r="160" spans="1:11">
      <c r="A160" s="31"/>
      <c r="B160" s="31"/>
      <c r="C160" s="31"/>
      <c r="D160" s="31"/>
      <c r="E160" s="31"/>
      <c r="F160" s="31"/>
      <c r="G160" s="31"/>
      <c r="H160" s="31"/>
      <c r="I160" s="31"/>
      <c r="J160" s="31"/>
      <c r="K160" s="31"/>
    </row>
    <row r="161" spans="1:11">
      <c r="A161" s="31"/>
      <c r="B161" s="31"/>
      <c r="C161" s="31"/>
      <c r="D161" s="31"/>
      <c r="E161" s="31"/>
      <c r="F161" s="31"/>
      <c r="G161" s="31"/>
      <c r="H161" s="31"/>
      <c r="I161" s="31"/>
      <c r="J161" s="31"/>
      <c r="K161" s="31"/>
    </row>
    <row r="162" spans="1:11">
      <c r="A162" s="31"/>
      <c r="B162" s="31"/>
      <c r="C162" s="31"/>
      <c r="D162" s="31"/>
      <c r="E162" s="31"/>
      <c r="F162" s="31"/>
      <c r="G162" s="31"/>
      <c r="H162" s="31"/>
      <c r="I162" s="31"/>
      <c r="J162" s="31"/>
      <c r="K162" s="31"/>
    </row>
    <row r="163" spans="1:11">
      <c r="A163" s="31"/>
      <c r="B163" s="31"/>
      <c r="C163" s="31"/>
      <c r="D163" s="31"/>
      <c r="E163" s="31"/>
      <c r="F163" s="31"/>
      <c r="G163" s="31"/>
      <c r="H163" s="31"/>
      <c r="I163" s="31"/>
      <c r="J163" s="31"/>
      <c r="K163" s="31"/>
    </row>
    <row r="164" spans="1:11">
      <c r="A164" s="31"/>
      <c r="B164" s="31"/>
      <c r="C164" s="31"/>
      <c r="D164" s="31"/>
      <c r="E164" s="31"/>
      <c r="F164" s="31"/>
      <c r="G164" s="31"/>
      <c r="H164" s="31"/>
      <c r="I164" s="31"/>
      <c r="J164" s="31"/>
      <c r="K164" s="31"/>
    </row>
    <row r="165" spans="1:11">
      <c r="A165" s="31"/>
      <c r="B165" s="31"/>
      <c r="C165" s="31"/>
      <c r="D165" s="31"/>
      <c r="E165" s="31"/>
      <c r="F165" s="31"/>
      <c r="G165" s="31"/>
      <c r="H165" s="31"/>
      <c r="I165" s="31"/>
      <c r="J165" s="31"/>
      <c r="K165" s="31"/>
    </row>
    <row r="166" spans="1:11">
      <c r="A166" s="31"/>
      <c r="B166" s="31"/>
      <c r="C166" s="31"/>
      <c r="D166" s="31"/>
      <c r="E166" s="31"/>
      <c r="F166" s="31"/>
      <c r="G166" s="31"/>
      <c r="H166" s="31"/>
      <c r="I166" s="31"/>
      <c r="J166" s="31"/>
      <c r="K166" s="31"/>
    </row>
    <row r="167" spans="1:11">
      <c r="A167" s="31"/>
      <c r="B167" s="31"/>
      <c r="C167" s="31"/>
      <c r="D167" s="31"/>
      <c r="E167" s="31"/>
      <c r="F167" s="31"/>
      <c r="G167" s="31"/>
      <c r="H167" s="31"/>
      <c r="I167" s="31"/>
      <c r="J167" s="31"/>
      <c r="K167" s="31"/>
    </row>
    <row r="168" spans="1:11">
      <c r="A168" s="31"/>
      <c r="B168" s="31"/>
      <c r="C168" s="31"/>
      <c r="D168" s="31"/>
      <c r="E168" s="31"/>
      <c r="F168" s="31"/>
      <c r="G168" s="31"/>
      <c r="H168" s="31"/>
      <c r="I168" s="31"/>
      <c r="J168" s="31"/>
      <c r="K168" s="31"/>
    </row>
    <row r="169" spans="1:11">
      <c r="A169" s="31"/>
      <c r="B169" s="31"/>
      <c r="C169" s="31"/>
      <c r="D169" s="31"/>
      <c r="E169" s="31"/>
      <c r="F169" s="31"/>
      <c r="G169" s="31"/>
      <c r="H169" s="31"/>
      <c r="I169" s="31"/>
      <c r="J169" s="31"/>
      <c r="K169" s="31"/>
    </row>
    <row r="170" spans="1:11">
      <c r="A170" s="31"/>
      <c r="B170" s="31"/>
      <c r="C170" s="31"/>
      <c r="D170" s="31"/>
      <c r="E170" s="31"/>
      <c r="F170" s="31"/>
      <c r="G170" s="31"/>
      <c r="H170" s="31"/>
      <c r="I170" s="31"/>
      <c r="J170" s="31"/>
      <c r="K170" s="31"/>
    </row>
    <row r="171" spans="1:11">
      <c r="A171" s="31"/>
      <c r="B171" s="31"/>
      <c r="C171" s="31"/>
      <c r="D171" s="31"/>
      <c r="E171" s="31"/>
      <c r="F171" s="31"/>
      <c r="G171" s="31"/>
      <c r="H171" s="31"/>
      <c r="I171" s="31"/>
      <c r="J171" s="31"/>
      <c r="K171" s="31"/>
    </row>
    <row r="172" spans="1:11">
      <c r="A172" s="31"/>
      <c r="B172" s="31"/>
      <c r="C172" s="31"/>
      <c r="D172" s="31"/>
      <c r="E172" s="31"/>
      <c r="F172" s="31"/>
      <c r="G172" s="31"/>
      <c r="H172" s="31"/>
      <c r="I172" s="31"/>
      <c r="J172" s="31"/>
      <c r="K172" s="31"/>
    </row>
    <row r="173" spans="1:11">
      <c r="A173" s="31"/>
      <c r="B173" s="31"/>
      <c r="C173" s="31"/>
      <c r="D173" s="31"/>
      <c r="E173" s="31"/>
      <c r="F173" s="31"/>
      <c r="G173" s="31"/>
      <c r="H173" s="31"/>
      <c r="I173" s="31"/>
      <c r="J173" s="31"/>
      <c r="K173" s="31"/>
    </row>
    <row r="174" spans="1:11">
      <c r="A174" s="31"/>
      <c r="B174" s="31"/>
      <c r="C174" s="31"/>
      <c r="D174" s="31"/>
      <c r="E174" s="31"/>
      <c r="F174" s="31"/>
      <c r="G174" s="31"/>
      <c r="H174" s="31"/>
      <c r="I174" s="31"/>
      <c r="J174" s="31"/>
      <c r="K174" s="31"/>
    </row>
    <row r="175" spans="1:11">
      <c r="A175" s="31"/>
      <c r="B175" s="31"/>
      <c r="C175" s="31"/>
      <c r="D175" s="31"/>
      <c r="E175" s="31"/>
      <c r="F175" s="31"/>
      <c r="G175" s="31"/>
      <c r="H175" s="31"/>
      <c r="I175" s="31"/>
      <c r="J175" s="31"/>
      <c r="K175" s="31"/>
    </row>
    <row r="176" spans="1:11">
      <c r="A176" s="31"/>
      <c r="B176" s="31"/>
      <c r="C176" s="31"/>
      <c r="D176" s="31"/>
      <c r="E176" s="31"/>
      <c r="F176" s="31"/>
      <c r="G176" s="31"/>
      <c r="H176" s="31"/>
      <c r="I176" s="31"/>
      <c r="J176" s="31"/>
      <c r="K176" s="31"/>
    </row>
    <row r="177" spans="1:11">
      <c r="A177" s="31"/>
      <c r="B177" s="31"/>
      <c r="C177" s="31"/>
      <c r="D177" s="31"/>
      <c r="E177" s="31"/>
      <c r="F177" s="31"/>
      <c r="G177" s="31"/>
      <c r="H177" s="31"/>
      <c r="I177" s="31"/>
      <c r="J177" s="31"/>
      <c r="K177" s="31"/>
    </row>
    <row r="178" spans="1:11">
      <c r="A178" s="31"/>
      <c r="B178" s="31"/>
      <c r="C178" s="31"/>
      <c r="D178" s="31"/>
      <c r="E178" s="31"/>
      <c r="F178" s="31"/>
      <c r="G178" s="31"/>
      <c r="H178" s="31"/>
      <c r="I178" s="31"/>
      <c r="J178" s="31"/>
      <c r="K178" s="31"/>
    </row>
    <row r="179" spans="1:11">
      <c r="A179" s="31"/>
      <c r="B179" s="31"/>
      <c r="C179" s="31"/>
      <c r="D179" s="31"/>
      <c r="E179" s="31"/>
      <c r="F179" s="31"/>
      <c r="G179" s="31"/>
      <c r="H179" s="31"/>
      <c r="I179" s="31"/>
      <c r="J179" s="31"/>
      <c r="K179" s="31"/>
    </row>
    <row r="180" spans="1:11">
      <c r="A180" s="31"/>
      <c r="B180" s="31"/>
      <c r="C180" s="31"/>
      <c r="D180" s="31"/>
      <c r="E180" s="31"/>
      <c r="F180" s="31"/>
      <c r="G180" s="31"/>
      <c r="H180" s="31"/>
      <c r="I180" s="31"/>
      <c r="J180" s="31"/>
      <c r="K180" s="31"/>
    </row>
    <row r="181" spans="1:11">
      <c r="A181" s="31"/>
      <c r="B181" s="31"/>
      <c r="C181" s="31"/>
      <c r="D181" s="31"/>
      <c r="E181" s="31"/>
      <c r="F181" s="31"/>
      <c r="G181" s="31"/>
      <c r="H181" s="31"/>
      <c r="I181" s="31"/>
      <c r="J181" s="31"/>
      <c r="K181" s="31"/>
    </row>
    <row r="182" spans="1:11">
      <c r="A182" s="31"/>
      <c r="B182" s="31"/>
      <c r="C182" s="31"/>
      <c r="D182" s="31"/>
      <c r="E182" s="31"/>
      <c r="F182" s="31"/>
      <c r="G182" s="31"/>
      <c r="H182" s="31"/>
      <c r="I182" s="31"/>
      <c r="J182" s="31"/>
      <c r="K182" s="31"/>
    </row>
    <row r="183" spans="1:11">
      <c r="A183" s="31"/>
      <c r="B183" s="31"/>
      <c r="C183" s="31"/>
      <c r="D183" s="31"/>
      <c r="E183" s="31"/>
      <c r="F183" s="31"/>
      <c r="G183" s="31"/>
      <c r="H183" s="31"/>
      <c r="I183" s="31"/>
      <c r="J183" s="31"/>
      <c r="K183" s="31"/>
    </row>
    <row r="184" spans="1:11">
      <c r="A184" s="31"/>
      <c r="B184" s="31"/>
      <c r="C184" s="31"/>
      <c r="D184" s="31"/>
      <c r="E184" s="31"/>
      <c r="F184" s="31"/>
      <c r="G184" s="31"/>
      <c r="H184" s="31"/>
      <c r="I184" s="31"/>
      <c r="J184" s="31"/>
      <c r="K184" s="31"/>
    </row>
    <row r="185" spans="1:11">
      <c r="A185" s="31"/>
      <c r="B185" s="31"/>
      <c r="C185" s="31"/>
      <c r="D185" s="31"/>
      <c r="E185" s="31"/>
      <c r="F185" s="31"/>
      <c r="G185" s="31"/>
      <c r="H185" s="31"/>
      <c r="I185" s="31"/>
      <c r="J185" s="31"/>
      <c r="K185" s="31"/>
    </row>
    <row r="186" spans="1:11">
      <c r="A186" s="31"/>
      <c r="B186" s="31"/>
      <c r="C186" s="31"/>
      <c r="D186" s="31"/>
      <c r="E186" s="31"/>
      <c r="F186" s="31"/>
      <c r="G186" s="31"/>
      <c r="H186" s="31"/>
      <c r="I186" s="31"/>
      <c r="J186" s="31"/>
      <c r="K186" s="31"/>
    </row>
    <row r="187" spans="1:11">
      <c r="A187" s="31"/>
      <c r="B187" s="31"/>
      <c r="C187" s="31"/>
      <c r="D187" s="31"/>
      <c r="E187" s="31"/>
      <c r="F187" s="31"/>
      <c r="G187" s="31"/>
      <c r="H187" s="31"/>
      <c r="I187" s="31"/>
      <c r="J187" s="31"/>
      <c r="K187" s="31"/>
    </row>
    <row r="188" spans="1:11">
      <c r="A188" s="31"/>
      <c r="B188" s="31"/>
      <c r="C188" s="31"/>
      <c r="D188" s="31"/>
      <c r="E188" s="31"/>
      <c r="F188" s="31"/>
      <c r="G188" s="31"/>
      <c r="H188" s="31"/>
      <c r="I188" s="31"/>
      <c r="J188" s="31"/>
      <c r="K188" s="31"/>
    </row>
    <row r="189" spans="1:11">
      <c r="A189" s="31"/>
      <c r="B189" s="31"/>
      <c r="C189" s="31"/>
      <c r="D189" s="31"/>
      <c r="E189" s="31"/>
      <c r="F189" s="31"/>
      <c r="G189" s="31"/>
      <c r="H189" s="31"/>
      <c r="I189" s="31"/>
      <c r="J189" s="31"/>
      <c r="K189" s="31"/>
    </row>
    <row r="190" spans="1:11">
      <c r="A190" s="31"/>
      <c r="B190" s="31"/>
      <c r="C190" s="31"/>
      <c r="D190" s="31"/>
      <c r="E190" s="31"/>
      <c r="F190" s="31"/>
      <c r="G190" s="31"/>
      <c r="H190" s="31"/>
      <c r="I190" s="31"/>
      <c r="J190" s="31"/>
      <c r="K190" s="31"/>
    </row>
    <row r="191" spans="1:11">
      <c r="A191" s="31"/>
      <c r="B191" s="31"/>
      <c r="C191" s="31"/>
      <c r="D191" s="31"/>
      <c r="E191" s="31"/>
      <c r="F191" s="31"/>
      <c r="G191" s="31"/>
      <c r="H191" s="31"/>
      <c r="I191" s="31"/>
      <c r="J191" s="31"/>
      <c r="K191" s="31"/>
    </row>
    <row r="192" spans="1:11">
      <c r="A192" s="31"/>
      <c r="B192" s="31"/>
      <c r="C192" s="31"/>
      <c r="D192" s="31"/>
      <c r="E192" s="31"/>
      <c r="F192" s="31"/>
      <c r="G192" s="31"/>
      <c r="H192" s="31"/>
      <c r="I192" s="31"/>
      <c r="J192" s="31"/>
      <c r="K192" s="31"/>
    </row>
    <row r="193" spans="1:11">
      <c r="A193" s="31"/>
      <c r="B193" s="31"/>
      <c r="C193" s="31"/>
      <c r="D193" s="31"/>
      <c r="E193" s="31"/>
      <c r="F193" s="31"/>
      <c r="G193" s="31"/>
      <c r="H193" s="31"/>
      <c r="I193" s="31"/>
      <c r="J193" s="31"/>
      <c r="K193" s="31"/>
    </row>
    <row r="194" spans="1:11">
      <c r="A194" s="31"/>
      <c r="B194" s="31"/>
      <c r="C194" s="31"/>
      <c r="D194" s="31"/>
      <c r="E194" s="31"/>
      <c r="F194" s="31"/>
      <c r="G194" s="31"/>
      <c r="H194" s="31"/>
      <c r="I194" s="31"/>
      <c r="J194" s="31"/>
      <c r="K194" s="31"/>
    </row>
    <row r="195" spans="1:11">
      <c r="A195" s="31"/>
      <c r="B195" s="31"/>
      <c r="C195" s="31"/>
      <c r="D195" s="31"/>
      <c r="E195" s="31"/>
      <c r="F195" s="31"/>
      <c r="G195" s="31"/>
      <c r="H195" s="31"/>
      <c r="I195" s="31"/>
      <c r="J195" s="31"/>
      <c r="K195" s="31"/>
    </row>
    <row r="196" spans="1:11">
      <c r="A196" s="31"/>
      <c r="B196" s="31"/>
      <c r="C196" s="31"/>
      <c r="D196" s="31"/>
      <c r="E196" s="31"/>
      <c r="F196" s="31"/>
      <c r="G196" s="31"/>
      <c r="H196" s="31"/>
      <c r="I196" s="31"/>
      <c r="J196" s="31"/>
      <c r="K196" s="31"/>
    </row>
    <row r="197" spans="1:11">
      <c r="A197" s="31"/>
      <c r="B197" s="31"/>
      <c r="C197" s="31"/>
      <c r="D197" s="31"/>
      <c r="E197" s="31"/>
      <c r="F197" s="31"/>
      <c r="G197" s="31"/>
      <c r="H197" s="31"/>
      <c r="I197" s="31"/>
      <c r="J197" s="31"/>
      <c r="K197" s="31"/>
    </row>
    <row r="198" spans="1:11">
      <c r="A198" s="31"/>
      <c r="B198" s="31"/>
      <c r="C198" s="31"/>
      <c r="D198" s="31"/>
      <c r="E198" s="31"/>
      <c r="F198" s="31"/>
      <c r="G198" s="31"/>
      <c r="H198" s="31"/>
      <c r="I198" s="31"/>
      <c r="J198" s="31"/>
      <c r="K198" s="31"/>
    </row>
    <row r="199" spans="1:11">
      <c r="A199" s="31"/>
      <c r="B199" s="31"/>
      <c r="C199" s="31"/>
      <c r="D199" s="31"/>
      <c r="E199" s="31"/>
      <c r="F199" s="31"/>
      <c r="G199" s="31"/>
      <c r="H199" s="31"/>
      <c r="I199" s="31"/>
      <c r="J199" s="31"/>
      <c r="K199" s="31"/>
    </row>
    <row r="200" spans="1:11">
      <c r="A200" s="31"/>
      <c r="B200" s="31"/>
      <c r="C200" s="31"/>
      <c r="D200" s="31"/>
      <c r="E200" s="31"/>
      <c r="F200" s="31"/>
      <c r="G200" s="31"/>
      <c r="H200" s="31"/>
      <c r="I200" s="31"/>
      <c r="J200" s="31"/>
      <c r="K200" s="31"/>
    </row>
    <row r="201" spans="1:11">
      <c r="A201" s="31"/>
      <c r="B201" s="31"/>
      <c r="C201" s="31"/>
      <c r="D201" s="31"/>
      <c r="E201" s="31"/>
      <c r="F201" s="31"/>
      <c r="G201" s="31"/>
      <c r="H201" s="31"/>
      <c r="I201" s="31"/>
      <c r="J201" s="31"/>
      <c r="K201" s="31"/>
    </row>
    <row r="202" spans="1:11">
      <c r="A202" s="31"/>
      <c r="B202" s="31"/>
      <c r="C202" s="31"/>
      <c r="D202" s="31"/>
      <c r="E202" s="31"/>
      <c r="F202" s="31"/>
      <c r="G202" s="31"/>
      <c r="H202" s="31"/>
      <c r="I202" s="31"/>
      <c r="J202" s="31"/>
      <c r="K202" s="31"/>
    </row>
    <row r="203" spans="1:11">
      <c r="A203" s="31"/>
      <c r="B203" s="31"/>
      <c r="C203" s="31"/>
      <c r="D203" s="31"/>
      <c r="E203" s="31"/>
      <c r="F203" s="31"/>
      <c r="G203" s="31"/>
      <c r="H203" s="31"/>
      <c r="I203" s="31"/>
      <c r="J203" s="31"/>
      <c r="K203" s="31"/>
    </row>
    <row r="204" spans="1:11">
      <c r="A204" s="31"/>
      <c r="B204" s="31"/>
      <c r="C204" s="31"/>
      <c r="D204" s="31"/>
      <c r="E204" s="31"/>
      <c r="F204" s="31"/>
      <c r="G204" s="31"/>
      <c r="H204" s="31"/>
      <c r="I204" s="31"/>
      <c r="J204" s="31"/>
      <c r="K204" s="31"/>
    </row>
    <row r="205" spans="1:11">
      <c r="A205" s="31"/>
      <c r="B205" s="31"/>
      <c r="C205" s="31"/>
      <c r="D205" s="31"/>
      <c r="E205" s="31"/>
      <c r="F205" s="31"/>
      <c r="G205" s="31"/>
      <c r="H205" s="31"/>
      <c r="I205" s="31"/>
      <c r="J205" s="31"/>
      <c r="K205" s="31"/>
    </row>
    <row r="206" spans="1:11">
      <c r="A206" s="31"/>
      <c r="B206" s="31"/>
      <c r="C206" s="31"/>
      <c r="D206" s="31"/>
      <c r="E206" s="31"/>
      <c r="F206" s="31"/>
      <c r="G206" s="31"/>
      <c r="H206" s="31"/>
      <c r="I206" s="31"/>
      <c r="J206" s="31"/>
      <c r="K206" s="31"/>
    </row>
    <row r="207" spans="1:11">
      <c r="A207" s="31"/>
      <c r="B207" s="31"/>
      <c r="C207" s="31"/>
      <c r="D207" s="31"/>
      <c r="E207" s="31"/>
      <c r="F207" s="31"/>
      <c r="G207" s="31"/>
      <c r="H207" s="31"/>
      <c r="I207" s="31"/>
      <c r="J207" s="31"/>
      <c r="K207" s="31"/>
    </row>
    <row r="208" spans="1:11">
      <c r="A208" s="31"/>
      <c r="B208" s="31"/>
      <c r="C208" s="31"/>
      <c r="D208" s="31"/>
      <c r="E208" s="31"/>
      <c r="F208" s="31"/>
      <c r="G208" s="31"/>
      <c r="H208" s="31"/>
      <c r="I208" s="31"/>
      <c r="J208" s="31"/>
      <c r="K208" s="31"/>
    </row>
    <row r="209" spans="1:11">
      <c r="A209" s="31"/>
      <c r="B209" s="31"/>
      <c r="C209" s="31"/>
      <c r="D209" s="31"/>
      <c r="E209" s="31"/>
      <c r="F209" s="31"/>
      <c r="G209" s="31"/>
      <c r="H209" s="31"/>
      <c r="I209" s="31"/>
      <c r="J209" s="31"/>
      <c r="K209" s="31"/>
    </row>
    <row r="210" spans="1:11">
      <c r="A210" s="31"/>
      <c r="B210" s="31"/>
      <c r="C210" s="31"/>
      <c r="D210" s="31"/>
      <c r="E210" s="31"/>
      <c r="F210" s="31"/>
      <c r="G210" s="31"/>
      <c r="H210" s="31"/>
      <c r="I210" s="31"/>
      <c r="J210" s="31"/>
      <c r="K210" s="31"/>
    </row>
    <row r="211" spans="1:11">
      <c r="A211" s="31"/>
      <c r="B211" s="31"/>
      <c r="C211" s="31"/>
      <c r="D211" s="31"/>
      <c r="E211" s="31"/>
      <c r="F211" s="31"/>
      <c r="G211" s="31"/>
      <c r="H211" s="31"/>
      <c r="I211" s="31"/>
      <c r="J211" s="31"/>
      <c r="K211" s="31"/>
    </row>
    <row r="212" spans="1:11">
      <c r="A212" s="31"/>
      <c r="B212" s="31"/>
      <c r="C212" s="31"/>
      <c r="D212" s="31"/>
      <c r="E212" s="31"/>
      <c r="F212" s="31"/>
      <c r="G212" s="31"/>
      <c r="H212" s="31"/>
      <c r="I212" s="31"/>
      <c r="J212" s="31"/>
      <c r="K212" s="31"/>
    </row>
    <row r="213" spans="1:11">
      <c r="A213" s="31"/>
      <c r="B213" s="31"/>
      <c r="C213" s="31"/>
      <c r="D213" s="31"/>
      <c r="E213" s="31"/>
      <c r="F213" s="31"/>
      <c r="G213" s="31"/>
      <c r="H213" s="31"/>
      <c r="I213" s="31"/>
      <c r="J213" s="31"/>
      <c r="K213" s="31"/>
    </row>
    <row r="214" spans="1:11">
      <c r="A214" s="31"/>
      <c r="B214" s="31"/>
      <c r="C214" s="31"/>
      <c r="D214" s="31"/>
      <c r="E214" s="31"/>
      <c r="F214" s="31"/>
      <c r="G214" s="31"/>
      <c r="H214" s="31"/>
      <c r="I214" s="31"/>
      <c r="J214" s="31"/>
      <c r="K214" s="31"/>
    </row>
    <row r="215" spans="1:11">
      <c r="A215" s="31"/>
      <c r="B215" s="31"/>
      <c r="C215" s="31"/>
      <c r="D215" s="31"/>
      <c r="E215" s="31"/>
      <c r="F215" s="31"/>
      <c r="G215" s="31"/>
      <c r="H215" s="31"/>
      <c r="I215" s="31"/>
      <c r="J215" s="31"/>
      <c r="K215" s="31"/>
    </row>
    <row r="216" spans="1:11">
      <c r="A216" s="31"/>
      <c r="B216" s="31"/>
      <c r="C216" s="31"/>
      <c r="D216" s="31"/>
      <c r="E216" s="31"/>
      <c r="F216" s="31"/>
      <c r="G216" s="31"/>
      <c r="H216" s="31"/>
      <c r="I216" s="31"/>
      <c r="J216" s="31"/>
      <c r="K216" s="31"/>
    </row>
    <row r="217" spans="1:11">
      <c r="A217" s="31"/>
      <c r="B217" s="31"/>
      <c r="C217" s="31"/>
      <c r="D217" s="31"/>
      <c r="E217" s="31"/>
      <c r="F217" s="31"/>
      <c r="G217" s="31"/>
      <c r="H217" s="31"/>
      <c r="I217" s="31"/>
      <c r="J217" s="31"/>
      <c r="K217" s="31"/>
    </row>
    <row r="218" spans="1:11">
      <c r="A218" s="31"/>
      <c r="B218" s="31"/>
      <c r="C218" s="31"/>
      <c r="D218" s="31"/>
      <c r="E218" s="31"/>
      <c r="F218" s="31"/>
      <c r="G218" s="31"/>
      <c r="H218" s="31"/>
      <c r="I218" s="31"/>
      <c r="J218" s="31"/>
      <c r="K218" s="31"/>
    </row>
    <row r="219" spans="1:11">
      <c r="A219" s="31"/>
      <c r="B219" s="31"/>
      <c r="C219" s="31"/>
      <c r="D219" s="31"/>
      <c r="E219" s="31"/>
      <c r="F219" s="31"/>
      <c r="G219" s="31"/>
      <c r="H219" s="31"/>
      <c r="I219" s="31"/>
      <c r="J219" s="31"/>
      <c r="K219" s="31"/>
    </row>
    <row r="220" spans="1:11">
      <c r="A220" s="31"/>
      <c r="B220" s="31"/>
      <c r="C220" s="31"/>
      <c r="D220" s="31"/>
      <c r="E220" s="31"/>
      <c r="F220" s="31"/>
      <c r="G220" s="31"/>
      <c r="H220" s="31"/>
      <c r="I220" s="31"/>
      <c r="J220" s="31"/>
      <c r="K220" s="31"/>
    </row>
    <row r="221" spans="1:11">
      <c r="A221" s="31"/>
      <c r="B221" s="31"/>
      <c r="C221" s="31"/>
      <c r="D221" s="31"/>
      <c r="E221" s="31"/>
      <c r="F221" s="31"/>
      <c r="G221" s="31"/>
      <c r="H221" s="31"/>
      <c r="I221" s="31"/>
      <c r="J221" s="31"/>
      <c r="K221" s="31"/>
    </row>
    <row r="222" spans="1:11">
      <c r="A222" s="31"/>
      <c r="B222" s="31"/>
      <c r="C222" s="31"/>
      <c r="D222" s="31"/>
      <c r="E222" s="31"/>
      <c r="F222" s="31"/>
      <c r="G222" s="31"/>
      <c r="H222" s="31"/>
      <c r="I222" s="31"/>
      <c r="J222" s="31"/>
      <c r="K222" s="31"/>
    </row>
    <row r="223" spans="1:11">
      <c r="A223" s="31"/>
      <c r="B223" s="31"/>
      <c r="C223" s="31"/>
      <c r="D223" s="31"/>
      <c r="E223" s="31"/>
      <c r="F223" s="31"/>
      <c r="G223" s="31"/>
      <c r="H223" s="31"/>
      <c r="I223" s="31"/>
      <c r="J223" s="31"/>
      <c r="K223" s="31"/>
    </row>
    <row r="224" spans="1:11">
      <c r="A224" s="31"/>
      <c r="B224" s="31"/>
      <c r="C224" s="31"/>
      <c r="D224" s="31"/>
      <c r="E224" s="31"/>
      <c r="F224" s="31"/>
      <c r="G224" s="31"/>
      <c r="H224" s="31"/>
      <c r="I224" s="31"/>
      <c r="J224" s="31"/>
      <c r="K224" s="31"/>
    </row>
    <row r="225" spans="1:11">
      <c r="A225" s="31"/>
      <c r="B225" s="31"/>
      <c r="C225" s="31"/>
      <c r="D225" s="31"/>
      <c r="E225" s="31"/>
      <c r="F225" s="31"/>
      <c r="G225" s="31"/>
      <c r="H225" s="31"/>
      <c r="I225" s="31"/>
      <c r="J225" s="31"/>
      <c r="K225" s="31"/>
    </row>
    <row r="226" spans="1:11">
      <c r="A226" s="31"/>
      <c r="B226" s="31"/>
      <c r="C226" s="31"/>
      <c r="D226" s="31"/>
      <c r="E226" s="31"/>
      <c r="F226" s="31"/>
      <c r="G226" s="31"/>
      <c r="H226" s="31"/>
      <c r="I226" s="31"/>
      <c r="J226" s="31"/>
      <c r="K226" s="31"/>
    </row>
    <row r="227" spans="1:11">
      <c r="A227" s="31"/>
      <c r="B227" s="31"/>
      <c r="C227" s="31"/>
      <c r="D227" s="31"/>
      <c r="E227" s="31"/>
      <c r="F227" s="31"/>
      <c r="G227" s="31"/>
      <c r="H227" s="31"/>
      <c r="I227" s="31"/>
      <c r="J227" s="31"/>
      <c r="K227" s="31"/>
    </row>
    <row r="228" spans="1:11">
      <c r="A228" s="31"/>
      <c r="B228" s="31"/>
      <c r="C228" s="31"/>
      <c r="D228" s="31"/>
      <c r="E228" s="31"/>
      <c r="F228" s="31"/>
      <c r="G228" s="31"/>
      <c r="H228" s="31"/>
      <c r="I228" s="31"/>
      <c r="J228" s="31"/>
      <c r="K228" s="31"/>
    </row>
    <row r="229" spans="1:11">
      <c r="A229" s="31"/>
      <c r="B229" s="31"/>
      <c r="C229" s="31"/>
      <c r="D229" s="31"/>
      <c r="E229" s="31"/>
      <c r="F229" s="31"/>
      <c r="G229" s="31"/>
      <c r="H229" s="31"/>
      <c r="I229" s="31"/>
      <c r="J229" s="31"/>
      <c r="K229" s="31"/>
    </row>
    <row r="230" spans="1:11">
      <c r="A230" s="31"/>
      <c r="B230" s="31"/>
      <c r="C230" s="31"/>
      <c r="D230" s="31"/>
      <c r="E230" s="31"/>
      <c r="F230" s="31"/>
      <c r="G230" s="31"/>
      <c r="H230" s="31"/>
      <c r="I230" s="31"/>
      <c r="J230" s="31"/>
      <c r="K230" s="31"/>
    </row>
    <row r="231" spans="1:11">
      <c r="A231" s="31"/>
      <c r="B231" s="31"/>
      <c r="C231" s="31"/>
      <c r="D231" s="31"/>
      <c r="E231" s="31"/>
      <c r="F231" s="31"/>
      <c r="G231" s="31"/>
      <c r="H231" s="31"/>
      <c r="I231" s="31"/>
      <c r="J231" s="31"/>
      <c r="K231" s="31"/>
    </row>
    <row r="232" spans="1:11">
      <c r="A232" s="31"/>
      <c r="B232" s="31"/>
      <c r="C232" s="31"/>
      <c r="D232" s="31"/>
      <c r="E232" s="31"/>
      <c r="F232" s="31"/>
      <c r="G232" s="31"/>
      <c r="H232" s="31"/>
      <c r="I232" s="31"/>
      <c r="J232" s="31"/>
      <c r="K232" s="31"/>
    </row>
    <row r="233" spans="1:11">
      <c r="A233" s="31"/>
      <c r="B233" s="31"/>
      <c r="C233" s="31"/>
      <c r="D233" s="31"/>
      <c r="E233" s="31"/>
      <c r="F233" s="31"/>
      <c r="G233" s="31"/>
      <c r="H233" s="31"/>
      <c r="I233" s="31"/>
      <c r="J233" s="31"/>
      <c r="K233" s="31"/>
    </row>
    <row r="234" spans="1:11">
      <c r="A234" s="31"/>
      <c r="B234" s="31"/>
      <c r="C234" s="31"/>
      <c r="D234" s="31"/>
      <c r="E234" s="31"/>
      <c r="F234" s="31"/>
      <c r="G234" s="31"/>
      <c r="H234" s="31"/>
      <c r="I234" s="31"/>
      <c r="J234" s="31"/>
      <c r="K234" s="31"/>
    </row>
    <row r="235" spans="1:11">
      <c r="A235" s="31"/>
      <c r="B235" s="31"/>
      <c r="C235" s="31"/>
      <c r="D235" s="31"/>
      <c r="E235" s="31"/>
      <c r="F235" s="31"/>
      <c r="G235" s="31"/>
      <c r="H235" s="31"/>
      <c r="I235" s="31"/>
      <c r="J235" s="31"/>
      <c r="K235" s="31"/>
    </row>
    <row r="236" spans="1:11">
      <c r="A236" s="31"/>
      <c r="B236" s="31"/>
      <c r="C236" s="31"/>
      <c r="D236" s="31"/>
      <c r="E236" s="31"/>
      <c r="F236" s="31"/>
      <c r="G236" s="31"/>
      <c r="H236" s="31"/>
      <c r="I236" s="31"/>
      <c r="J236" s="31"/>
      <c r="K236" s="31"/>
    </row>
    <row r="237" spans="1:11">
      <c r="A237" s="31"/>
      <c r="B237" s="31"/>
      <c r="C237" s="31"/>
      <c r="D237" s="31"/>
      <c r="E237" s="31"/>
      <c r="F237" s="31"/>
      <c r="G237" s="31"/>
      <c r="H237" s="31"/>
      <c r="I237" s="31"/>
      <c r="J237" s="31"/>
      <c r="K237" s="31"/>
    </row>
    <row r="238" spans="1:11">
      <c r="A238" s="31"/>
      <c r="B238" s="31"/>
      <c r="C238" s="31"/>
      <c r="D238" s="31"/>
      <c r="E238" s="31"/>
      <c r="F238" s="31"/>
      <c r="G238" s="31"/>
      <c r="H238" s="31"/>
      <c r="I238" s="31"/>
      <c r="J238" s="31"/>
      <c r="K238" s="31"/>
    </row>
    <row r="239" spans="1:11">
      <c r="A239" s="31"/>
      <c r="B239" s="31"/>
      <c r="C239" s="31"/>
      <c r="D239" s="31"/>
      <c r="E239" s="31"/>
      <c r="F239" s="31"/>
      <c r="G239" s="31"/>
      <c r="H239" s="31"/>
      <c r="I239" s="31"/>
      <c r="J239" s="31"/>
      <c r="K239" s="31"/>
    </row>
    <row r="240" spans="1:11">
      <c r="A240" s="31"/>
      <c r="B240" s="31"/>
      <c r="C240" s="31"/>
      <c r="D240" s="31"/>
      <c r="E240" s="31"/>
      <c r="F240" s="31"/>
      <c r="G240" s="31"/>
      <c r="H240" s="31"/>
      <c r="I240" s="31"/>
      <c r="J240" s="31"/>
      <c r="K240" s="31"/>
    </row>
    <row r="241" spans="1:11">
      <c r="A241" s="31"/>
      <c r="B241" s="31"/>
      <c r="C241" s="31"/>
      <c r="D241" s="31"/>
      <c r="E241" s="31"/>
      <c r="F241" s="31"/>
      <c r="G241" s="31"/>
      <c r="H241" s="31"/>
      <c r="I241" s="31"/>
      <c r="J241" s="31"/>
      <c r="K241" s="31"/>
    </row>
    <row r="242" spans="1:11">
      <c r="A242" s="31"/>
      <c r="B242" s="31"/>
      <c r="C242" s="31"/>
      <c r="D242" s="31"/>
      <c r="E242" s="31"/>
      <c r="F242" s="31"/>
      <c r="G242" s="31"/>
      <c r="H242" s="31"/>
      <c r="I242" s="31"/>
      <c r="J242" s="31"/>
      <c r="K242" s="31"/>
    </row>
    <row r="243" spans="1:11">
      <c r="A243" s="31"/>
      <c r="B243" s="31"/>
      <c r="C243" s="31"/>
      <c r="D243" s="31"/>
      <c r="E243" s="31"/>
      <c r="F243" s="31"/>
      <c r="G243" s="31"/>
      <c r="H243" s="31"/>
      <c r="I243" s="31"/>
      <c r="J243" s="31"/>
      <c r="K243" s="31"/>
    </row>
    <row r="244" spans="1:11">
      <c r="A244" s="31"/>
      <c r="B244" s="31"/>
      <c r="C244" s="31"/>
      <c r="D244" s="31"/>
      <c r="E244" s="31"/>
      <c r="F244" s="31"/>
      <c r="G244" s="31"/>
      <c r="H244" s="31"/>
      <c r="I244" s="31"/>
      <c r="J244" s="31"/>
      <c r="K244" s="31"/>
    </row>
    <row r="245" spans="1:11">
      <c r="A245" s="31"/>
      <c r="B245" s="31"/>
      <c r="C245" s="31"/>
      <c r="D245" s="31"/>
      <c r="E245" s="31"/>
      <c r="F245" s="31"/>
      <c r="G245" s="31"/>
      <c r="H245" s="31"/>
      <c r="I245" s="31"/>
      <c r="J245" s="31"/>
      <c r="K245" s="31"/>
    </row>
    <row r="246" spans="1:11">
      <c r="A246" s="31"/>
      <c r="B246" s="31"/>
      <c r="C246" s="31"/>
      <c r="D246" s="31"/>
      <c r="E246" s="31"/>
      <c r="F246" s="31"/>
      <c r="G246" s="31"/>
      <c r="H246" s="31"/>
      <c r="I246" s="31"/>
      <c r="J246" s="31"/>
      <c r="K246" s="31"/>
    </row>
    <row r="247" spans="1:11">
      <c r="A247" s="31"/>
      <c r="B247" s="31"/>
      <c r="C247" s="31"/>
      <c r="D247" s="31"/>
      <c r="E247" s="31"/>
      <c r="F247" s="31"/>
      <c r="G247" s="31"/>
      <c r="H247" s="31"/>
      <c r="I247" s="31"/>
      <c r="J247" s="31"/>
      <c r="K247" s="31"/>
    </row>
    <row r="248" spans="1:11">
      <c r="A248" s="31"/>
      <c r="B248" s="31"/>
      <c r="C248" s="31"/>
      <c r="D248" s="31"/>
      <c r="E248" s="31"/>
      <c r="F248" s="31"/>
      <c r="G248" s="31"/>
      <c r="H248" s="31"/>
      <c r="I248" s="31"/>
      <c r="J248" s="31"/>
      <c r="K248" s="31"/>
    </row>
    <row r="249" spans="1:11">
      <c r="A249" s="31"/>
      <c r="B249" s="31"/>
      <c r="C249" s="31"/>
      <c r="D249" s="31"/>
      <c r="E249" s="31"/>
      <c r="F249" s="31"/>
      <c r="G249" s="31"/>
      <c r="H249" s="31"/>
      <c r="I249" s="31"/>
      <c r="J249" s="31"/>
      <c r="K249" s="31"/>
    </row>
    <row r="250" spans="1:11">
      <c r="A250" s="31"/>
      <c r="B250" s="31"/>
      <c r="C250" s="31"/>
      <c r="D250" s="31"/>
      <c r="E250" s="31"/>
      <c r="F250" s="31"/>
      <c r="G250" s="31"/>
      <c r="H250" s="31"/>
      <c r="I250" s="31"/>
      <c r="J250" s="31"/>
      <c r="K250" s="31"/>
    </row>
    <row r="251" spans="1:11">
      <c r="A251" s="31"/>
      <c r="B251" s="31"/>
      <c r="C251" s="31"/>
      <c r="D251" s="31"/>
      <c r="E251" s="31"/>
      <c r="F251" s="31"/>
      <c r="G251" s="31"/>
      <c r="H251" s="31"/>
      <c r="I251" s="31"/>
      <c r="J251" s="31"/>
      <c r="K251" s="31"/>
    </row>
    <row r="252" spans="1:11">
      <c r="A252" s="31"/>
      <c r="B252" s="31"/>
      <c r="C252" s="31"/>
      <c r="D252" s="31"/>
      <c r="E252" s="31"/>
      <c r="F252" s="31"/>
      <c r="G252" s="31"/>
      <c r="H252" s="31"/>
      <c r="I252" s="31"/>
      <c r="J252" s="31"/>
      <c r="K252" s="31"/>
    </row>
    <row r="253" spans="1:11">
      <c r="A253" s="31"/>
      <c r="B253" s="31"/>
      <c r="C253" s="31"/>
      <c r="D253" s="31"/>
      <c r="E253" s="31"/>
      <c r="F253" s="31"/>
      <c r="G253" s="31"/>
      <c r="H253" s="31"/>
      <c r="I253" s="31"/>
      <c r="J253" s="31"/>
      <c r="K253" s="31"/>
    </row>
    <row r="254" spans="1:11">
      <c r="A254" s="31"/>
      <c r="B254" s="31"/>
      <c r="C254" s="31"/>
      <c r="D254" s="31"/>
      <c r="E254" s="31"/>
      <c r="F254" s="31"/>
      <c r="G254" s="31"/>
      <c r="H254" s="31"/>
      <c r="I254" s="31"/>
      <c r="J254" s="31"/>
      <c r="K254" s="31"/>
    </row>
    <row r="255" spans="1:11">
      <c r="A255" s="31"/>
      <c r="B255" s="31"/>
      <c r="C255" s="31"/>
      <c r="D255" s="31"/>
      <c r="E255" s="31"/>
      <c r="F255" s="31"/>
      <c r="G255" s="31"/>
      <c r="H255" s="31"/>
      <c r="I255" s="31"/>
      <c r="J255" s="31"/>
      <c r="K255" s="31"/>
    </row>
    <row r="256" spans="1:11">
      <c r="A256" s="31"/>
      <c r="B256" s="31"/>
      <c r="C256" s="31"/>
      <c r="D256" s="31"/>
      <c r="E256" s="31"/>
      <c r="F256" s="31"/>
      <c r="G256" s="31"/>
      <c r="H256" s="31"/>
      <c r="I256" s="31"/>
      <c r="J256" s="31"/>
      <c r="K256" s="31"/>
    </row>
    <row r="257" spans="1:11">
      <c r="A257" s="31"/>
      <c r="B257" s="31"/>
      <c r="C257" s="31"/>
      <c r="D257" s="31"/>
      <c r="E257" s="31"/>
      <c r="F257" s="31"/>
      <c r="G257" s="31"/>
      <c r="H257" s="31"/>
      <c r="I257" s="31"/>
      <c r="J257" s="31"/>
      <c r="K257" s="31"/>
    </row>
    <row r="258" spans="1:11">
      <c r="A258" s="31"/>
      <c r="B258" s="31"/>
      <c r="C258" s="31"/>
      <c r="D258" s="31"/>
      <c r="E258" s="31"/>
      <c r="F258" s="31"/>
      <c r="G258" s="31"/>
      <c r="H258" s="31"/>
      <c r="I258" s="31"/>
      <c r="J258" s="31"/>
      <c r="K258" s="31"/>
    </row>
    <row r="259" spans="1:11">
      <c r="A259" s="31"/>
      <c r="B259" s="31"/>
      <c r="C259" s="31"/>
      <c r="D259" s="31"/>
      <c r="E259" s="31"/>
      <c r="F259" s="31"/>
      <c r="G259" s="31"/>
      <c r="H259" s="31"/>
      <c r="I259" s="31"/>
      <c r="J259" s="31"/>
      <c r="K259" s="31"/>
    </row>
    <row r="260" spans="1:11">
      <c r="A260" s="31"/>
      <c r="B260" s="31"/>
      <c r="C260" s="31"/>
      <c r="D260" s="31"/>
      <c r="E260" s="31"/>
      <c r="F260" s="31"/>
      <c r="G260" s="31"/>
      <c r="H260" s="31"/>
      <c r="I260" s="31"/>
      <c r="J260" s="31"/>
      <c r="K260" s="31"/>
    </row>
    <row r="261" spans="1:11">
      <c r="A261" s="31"/>
      <c r="B261" s="31"/>
      <c r="C261" s="31"/>
      <c r="D261" s="31"/>
      <c r="E261" s="31"/>
      <c r="F261" s="31"/>
      <c r="G261" s="31"/>
      <c r="H261" s="31"/>
      <c r="I261" s="31"/>
      <c r="J261" s="31"/>
      <c r="K261" s="31"/>
    </row>
    <row r="262" spans="1:11">
      <c r="A262" s="31"/>
      <c r="B262" s="31"/>
      <c r="C262" s="31"/>
      <c r="D262" s="31"/>
      <c r="E262" s="31"/>
      <c r="F262" s="31"/>
      <c r="G262" s="31"/>
      <c r="H262" s="31"/>
      <c r="I262" s="31"/>
      <c r="J262" s="31"/>
      <c r="K262" s="31"/>
    </row>
    <row r="263" spans="1:11">
      <c r="A263" s="31"/>
      <c r="B263" s="31"/>
      <c r="C263" s="31"/>
      <c r="D263" s="31"/>
      <c r="E263" s="31"/>
      <c r="F263" s="31"/>
      <c r="G263" s="31"/>
      <c r="H263" s="31"/>
      <c r="I263" s="31"/>
      <c r="J263" s="31"/>
      <c r="K263" s="31"/>
    </row>
    <row r="264" spans="1:11">
      <c r="A264" s="31"/>
      <c r="B264" s="31"/>
      <c r="C264" s="31"/>
      <c r="D264" s="31"/>
      <c r="E264" s="31"/>
      <c r="F264" s="31"/>
      <c r="G264" s="31"/>
      <c r="H264" s="31"/>
      <c r="I264" s="31"/>
      <c r="J264" s="31"/>
      <c r="K264" s="31"/>
    </row>
    <row r="265" spans="1:11">
      <c r="A265" s="31"/>
      <c r="B265" s="31"/>
      <c r="C265" s="31"/>
      <c r="D265" s="31"/>
      <c r="E265" s="31"/>
      <c r="F265" s="31"/>
      <c r="G265" s="31"/>
      <c r="H265" s="31"/>
      <c r="I265" s="31"/>
      <c r="J265" s="31"/>
      <c r="K265" s="31"/>
    </row>
    <row r="266" spans="1:11">
      <c r="A266" s="31"/>
      <c r="B266" s="31"/>
      <c r="C266" s="31"/>
      <c r="D266" s="31"/>
      <c r="E266" s="31"/>
      <c r="F266" s="31"/>
      <c r="G266" s="31"/>
      <c r="H266" s="31"/>
      <c r="I266" s="31"/>
      <c r="J266" s="31"/>
      <c r="K266" s="31"/>
    </row>
    <row r="267" spans="1:11">
      <c r="A267" s="31"/>
      <c r="B267" s="31"/>
      <c r="C267" s="31"/>
      <c r="D267" s="31"/>
      <c r="E267" s="31"/>
      <c r="F267" s="31"/>
      <c r="G267" s="31"/>
      <c r="H267" s="31"/>
      <c r="I267" s="31"/>
      <c r="J267" s="31"/>
      <c r="K267" s="31"/>
    </row>
    <row r="268" spans="1:11">
      <c r="A268" s="31"/>
      <c r="B268" s="31"/>
      <c r="C268" s="31"/>
      <c r="D268" s="31"/>
      <c r="E268" s="31"/>
      <c r="F268" s="31"/>
      <c r="G268" s="31"/>
      <c r="H268" s="31"/>
      <c r="I268" s="31"/>
      <c r="J268" s="31"/>
      <c r="K268" s="31"/>
    </row>
    <row r="269" spans="1:11">
      <c r="A269" s="31"/>
      <c r="B269" s="31"/>
      <c r="C269" s="31"/>
      <c r="D269" s="31"/>
      <c r="E269" s="31"/>
      <c r="F269" s="31"/>
      <c r="G269" s="31"/>
      <c r="H269" s="31"/>
      <c r="I269" s="31"/>
      <c r="J269" s="31"/>
      <c r="K269" s="31"/>
    </row>
    <row r="270" spans="1:11">
      <c r="A270" s="31"/>
      <c r="B270" s="31"/>
      <c r="C270" s="31"/>
      <c r="D270" s="31"/>
      <c r="E270" s="31"/>
      <c r="F270" s="31"/>
      <c r="G270" s="31"/>
      <c r="H270" s="31"/>
      <c r="I270" s="31"/>
      <c r="J270" s="31"/>
      <c r="K270" s="31"/>
    </row>
    <row r="271" spans="1:11">
      <c r="A271" s="31"/>
      <c r="B271" s="31"/>
      <c r="C271" s="31"/>
      <c r="D271" s="31"/>
      <c r="E271" s="31"/>
      <c r="F271" s="31"/>
      <c r="G271" s="31"/>
      <c r="H271" s="31"/>
      <c r="I271" s="31"/>
      <c r="J271" s="31"/>
      <c r="K271" s="31"/>
    </row>
    <row r="272" spans="1:11">
      <c r="A272" s="31"/>
      <c r="B272" s="31"/>
      <c r="C272" s="31"/>
      <c r="D272" s="31"/>
      <c r="E272" s="31"/>
      <c r="F272" s="31"/>
      <c r="G272" s="31"/>
      <c r="H272" s="31"/>
      <c r="I272" s="31"/>
      <c r="J272" s="31"/>
      <c r="K272" s="31"/>
    </row>
    <row r="273" spans="1:11">
      <c r="A273" s="31"/>
      <c r="B273" s="31"/>
      <c r="C273" s="31"/>
      <c r="D273" s="31"/>
      <c r="E273" s="31"/>
      <c r="F273" s="31"/>
      <c r="G273" s="31"/>
      <c r="H273" s="31"/>
      <c r="I273" s="31"/>
      <c r="J273" s="31"/>
      <c r="K273" s="31"/>
    </row>
    <row r="274" spans="1:11">
      <c r="A274" s="31"/>
      <c r="B274" s="31"/>
      <c r="C274" s="31"/>
      <c r="D274" s="31"/>
      <c r="E274" s="31"/>
      <c r="F274" s="31"/>
      <c r="G274" s="31"/>
      <c r="H274" s="31"/>
      <c r="I274" s="31"/>
      <c r="J274" s="31"/>
      <c r="K274" s="31"/>
    </row>
    <row r="275" spans="1:11">
      <c r="A275" s="31"/>
      <c r="B275" s="31"/>
      <c r="C275" s="31"/>
      <c r="D275" s="31"/>
      <c r="E275" s="31"/>
      <c r="F275" s="31"/>
      <c r="G275" s="31"/>
      <c r="H275" s="31"/>
      <c r="I275" s="31"/>
      <c r="J275" s="31"/>
      <c r="K275" s="31"/>
    </row>
    <row r="276" spans="1:11">
      <c r="A276" s="31"/>
      <c r="B276" s="31"/>
      <c r="C276" s="31"/>
      <c r="D276" s="31"/>
      <c r="E276" s="31"/>
      <c r="F276" s="31"/>
      <c r="G276" s="31"/>
      <c r="H276" s="31"/>
      <c r="I276" s="31"/>
      <c r="J276" s="31"/>
      <c r="K276" s="31"/>
    </row>
    <row r="277" spans="1:11">
      <c r="A277" s="31"/>
      <c r="B277" s="31"/>
      <c r="C277" s="31"/>
      <c r="D277" s="31"/>
      <c r="E277" s="31"/>
      <c r="F277" s="31"/>
      <c r="G277" s="31"/>
      <c r="H277" s="31"/>
      <c r="I277" s="31"/>
      <c r="J277" s="31"/>
      <c r="K277" s="31"/>
    </row>
    <row r="278" spans="1:11">
      <c r="A278" s="31"/>
      <c r="B278" s="31"/>
      <c r="C278" s="31"/>
      <c r="D278" s="31"/>
      <c r="E278" s="31"/>
      <c r="F278" s="31"/>
      <c r="G278" s="31"/>
      <c r="H278" s="31"/>
      <c r="I278" s="31"/>
      <c r="J278" s="31"/>
      <c r="K278" s="31"/>
    </row>
    <row r="279" spans="1:11">
      <c r="A279" s="31"/>
      <c r="B279" s="31"/>
      <c r="C279" s="31"/>
      <c r="D279" s="31"/>
      <c r="E279" s="31"/>
      <c r="F279" s="31"/>
      <c r="G279" s="31"/>
      <c r="H279" s="31"/>
      <c r="I279" s="31"/>
      <c r="J279" s="31"/>
      <c r="K279" s="31"/>
    </row>
    <row r="280" spans="1:11">
      <c r="A280" s="31"/>
      <c r="B280" s="31"/>
      <c r="C280" s="31"/>
      <c r="D280" s="31"/>
      <c r="E280" s="31"/>
      <c r="F280" s="31"/>
      <c r="G280" s="31"/>
      <c r="H280" s="31"/>
      <c r="I280" s="31"/>
      <c r="J280" s="31"/>
      <c r="K280" s="31"/>
    </row>
    <row r="281" spans="1:11">
      <c r="A281" s="31"/>
      <c r="B281" s="31"/>
      <c r="C281" s="31"/>
      <c r="D281" s="31"/>
      <c r="E281" s="31"/>
      <c r="F281" s="31"/>
      <c r="G281" s="31"/>
      <c r="H281" s="31"/>
      <c r="I281" s="31"/>
      <c r="J281" s="31"/>
      <c r="K281" s="31"/>
    </row>
    <row r="282" spans="1:11">
      <c r="A282" s="31"/>
      <c r="B282" s="31"/>
      <c r="C282" s="31"/>
      <c r="D282" s="31"/>
      <c r="E282" s="31"/>
      <c r="F282" s="31"/>
      <c r="G282" s="31"/>
      <c r="H282" s="31"/>
      <c r="I282" s="31"/>
      <c r="J282" s="31"/>
      <c r="K282" s="31"/>
    </row>
    <row r="283" spans="1:11">
      <c r="A283" s="31"/>
      <c r="B283" s="31"/>
      <c r="C283" s="31"/>
      <c r="D283" s="31"/>
      <c r="E283" s="31"/>
      <c r="F283" s="31"/>
      <c r="G283" s="31"/>
      <c r="H283" s="31"/>
      <c r="I283" s="31"/>
      <c r="J283" s="31"/>
      <c r="K283" s="31"/>
    </row>
    <row r="284" spans="1:11">
      <c r="A284" s="31"/>
      <c r="B284" s="31"/>
      <c r="C284" s="31"/>
      <c r="D284" s="31"/>
      <c r="E284" s="31"/>
      <c r="F284" s="31"/>
      <c r="G284" s="31"/>
      <c r="H284" s="31"/>
      <c r="I284" s="31"/>
      <c r="J284" s="31"/>
      <c r="K284" s="31"/>
    </row>
    <row r="285" spans="1:11">
      <c r="A285" s="31"/>
      <c r="B285" s="31"/>
      <c r="C285" s="31"/>
      <c r="D285" s="31"/>
      <c r="E285" s="31"/>
      <c r="F285" s="31"/>
      <c r="G285" s="31"/>
      <c r="H285" s="31"/>
      <c r="I285" s="31"/>
      <c r="J285" s="31"/>
      <c r="K285" s="31"/>
    </row>
    <row r="286" spans="1:11">
      <c r="A286" s="31"/>
      <c r="B286" s="31"/>
      <c r="C286" s="31"/>
      <c r="D286" s="31"/>
      <c r="E286" s="31"/>
      <c r="F286" s="31"/>
      <c r="G286" s="31"/>
      <c r="H286" s="31"/>
      <c r="I286" s="31"/>
      <c r="J286" s="31"/>
      <c r="K286" s="31"/>
    </row>
    <row r="287" spans="1:11">
      <c r="A287" s="31"/>
      <c r="B287" s="31"/>
      <c r="C287" s="31"/>
      <c r="D287" s="31"/>
      <c r="E287" s="31"/>
      <c r="F287" s="31"/>
      <c r="G287" s="31"/>
      <c r="H287" s="31"/>
      <c r="I287" s="31"/>
      <c r="J287" s="31"/>
      <c r="K287" s="31"/>
    </row>
    <row r="288" spans="1:11">
      <c r="A288" s="31"/>
      <c r="B288" s="31"/>
      <c r="C288" s="31"/>
      <c r="D288" s="31"/>
      <c r="E288" s="31"/>
      <c r="F288" s="31"/>
      <c r="G288" s="31"/>
      <c r="H288" s="31"/>
      <c r="I288" s="31"/>
      <c r="J288" s="31"/>
      <c r="K288" s="31"/>
    </row>
    <row r="289" spans="1:11">
      <c r="A289" s="31"/>
      <c r="B289" s="31"/>
      <c r="C289" s="31"/>
      <c r="D289" s="31"/>
      <c r="E289" s="31"/>
      <c r="F289" s="31"/>
      <c r="G289" s="31"/>
      <c r="H289" s="31"/>
      <c r="I289" s="31"/>
      <c r="J289" s="31"/>
      <c r="K289" s="31"/>
    </row>
    <row r="290" spans="1:11">
      <c r="A290" s="31"/>
      <c r="B290" s="31"/>
      <c r="C290" s="31"/>
      <c r="D290" s="31"/>
      <c r="E290" s="31"/>
      <c r="F290" s="31"/>
      <c r="G290" s="31"/>
      <c r="H290" s="31"/>
      <c r="I290" s="31"/>
      <c r="J290" s="31"/>
      <c r="K290" s="31"/>
    </row>
    <row r="291" spans="1:11">
      <c r="A291" s="31"/>
      <c r="B291" s="31"/>
      <c r="C291" s="31"/>
      <c r="D291" s="31"/>
      <c r="E291" s="31"/>
      <c r="F291" s="31"/>
      <c r="G291" s="31"/>
      <c r="H291" s="31"/>
      <c r="I291" s="31"/>
      <c r="J291" s="31"/>
      <c r="K291" s="31"/>
    </row>
    <row r="292" spans="1:11">
      <c r="A292" s="31"/>
      <c r="B292" s="31"/>
      <c r="C292" s="31"/>
      <c r="D292" s="31"/>
      <c r="E292" s="31"/>
      <c r="F292" s="31"/>
      <c r="G292" s="31"/>
      <c r="H292" s="31"/>
      <c r="I292" s="31"/>
      <c r="J292" s="31"/>
      <c r="K292" s="31"/>
    </row>
    <row r="293" spans="1:11">
      <c r="A293" s="31"/>
      <c r="B293" s="31"/>
      <c r="C293" s="31"/>
      <c r="D293" s="31"/>
      <c r="E293" s="31"/>
      <c r="F293" s="31"/>
      <c r="G293" s="31"/>
      <c r="H293" s="31"/>
      <c r="I293" s="31"/>
      <c r="J293" s="31"/>
      <c r="K293" s="31"/>
    </row>
    <row r="294" spans="1:11">
      <c r="A294" s="31"/>
      <c r="B294" s="31"/>
      <c r="C294" s="31"/>
      <c r="D294" s="31"/>
      <c r="E294" s="31"/>
      <c r="F294" s="31"/>
      <c r="G294" s="31"/>
      <c r="H294" s="31"/>
      <c r="I294" s="31"/>
      <c r="J294" s="31"/>
      <c r="K294" s="31"/>
    </row>
    <row r="295" spans="1:11">
      <c r="A295" s="31"/>
      <c r="B295" s="31"/>
      <c r="C295" s="31"/>
      <c r="D295" s="31"/>
      <c r="E295" s="31"/>
      <c r="F295" s="31"/>
      <c r="G295" s="31"/>
      <c r="H295" s="31"/>
      <c r="I295" s="31"/>
      <c r="J295" s="31"/>
      <c r="K295" s="31"/>
    </row>
    <row r="296" spans="1:11">
      <c r="A296" s="31"/>
      <c r="B296" s="31"/>
      <c r="C296" s="31"/>
      <c r="D296" s="31"/>
      <c r="E296" s="31"/>
      <c r="F296" s="31"/>
      <c r="G296" s="31"/>
      <c r="H296" s="31"/>
      <c r="I296" s="31"/>
      <c r="J296" s="31"/>
      <c r="K296" s="31"/>
    </row>
    <row r="297" spans="1:11">
      <c r="A297" s="31"/>
      <c r="B297" s="31"/>
      <c r="C297" s="31"/>
      <c r="D297" s="31"/>
      <c r="E297" s="31"/>
      <c r="F297" s="31"/>
      <c r="G297" s="31"/>
      <c r="H297" s="31"/>
      <c r="I297" s="31"/>
      <c r="J297" s="31"/>
      <c r="K297" s="31"/>
    </row>
    <row r="298" spans="1:11">
      <c r="A298" s="31"/>
      <c r="B298" s="31"/>
      <c r="C298" s="31"/>
      <c r="D298" s="31"/>
      <c r="E298" s="31"/>
      <c r="F298" s="31"/>
      <c r="G298" s="31"/>
      <c r="H298" s="31"/>
      <c r="I298" s="31"/>
      <c r="J298" s="31"/>
      <c r="K298" s="31"/>
    </row>
    <row r="299" spans="1:11">
      <c r="A299" s="31"/>
      <c r="B299" s="31"/>
      <c r="C299" s="31"/>
      <c r="D299" s="31"/>
      <c r="E299" s="31"/>
      <c r="F299" s="31"/>
      <c r="G299" s="31"/>
      <c r="H299" s="31"/>
      <c r="I299" s="31"/>
      <c r="J299" s="31"/>
      <c r="K299" s="31"/>
    </row>
    <row r="300" spans="1:11">
      <c r="A300" s="31"/>
      <c r="B300" s="31"/>
      <c r="C300" s="31"/>
      <c r="D300" s="31"/>
      <c r="E300" s="31"/>
      <c r="F300" s="31"/>
      <c r="G300" s="31"/>
      <c r="H300" s="31"/>
      <c r="I300" s="31"/>
      <c r="J300" s="31"/>
      <c r="K300" s="31"/>
    </row>
    <row r="301" spans="1:11">
      <c r="A301" s="31"/>
      <c r="B301" s="31"/>
      <c r="C301" s="31"/>
      <c r="D301" s="31"/>
      <c r="E301" s="31"/>
      <c r="F301" s="31"/>
      <c r="G301" s="31"/>
      <c r="H301" s="31"/>
      <c r="I301" s="31"/>
      <c r="J301" s="31"/>
      <c r="K301" s="31"/>
    </row>
    <row r="302" spans="1:11">
      <c r="A302" s="31"/>
      <c r="B302" s="31"/>
      <c r="C302" s="31"/>
      <c r="D302" s="31"/>
      <c r="E302" s="31"/>
      <c r="F302" s="31"/>
      <c r="G302" s="31"/>
      <c r="H302" s="31"/>
      <c r="I302" s="31"/>
      <c r="J302" s="31"/>
      <c r="K302" s="31"/>
    </row>
    <row r="303" spans="1:11">
      <c r="A303" s="31"/>
      <c r="B303" s="31"/>
      <c r="C303" s="31"/>
      <c r="D303" s="31"/>
      <c r="E303" s="31"/>
      <c r="F303" s="31"/>
      <c r="G303" s="31"/>
      <c r="H303" s="31"/>
      <c r="I303" s="31"/>
      <c r="J303" s="31"/>
      <c r="K303" s="31"/>
    </row>
    <row r="304" spans="1:11">
      <c r="A304" s="31"/>
      <c r="B304" s="31"/>
      <c r="C304" s="31"/>
      <c r="D304" s="31"/>
      <c r="E304" s="31"/>
      <c r="F304" s="31"/>
      <c r="G304" s="31"/>
      <c r="H304" s="31"/>
      <c r="I304" s="31"/>
      <c r="J304" s="31"/>
      <c r="K304" s="31"/>
    </row>
    <row r="305" spans="1:11">
      <c r="A305" s="31"/>
      <c r="B305" s="31"/>
      <c r="C305" s="31"/>
      <c r="D305" s="31"/>
      <c r="E305" s="31"/>
      <c r="F305" s="31"/>
      <c r="G305" s="31"/>
      <c r="H305" s="31"/>
      <c r="I305" s="31"/>
      <c r="J305" s="31"/>
      <c r="K305" s="31"/>
    </row>
    <row r="306" spans="1:11">
      <c r="A306" s="31"/>
      <c r="B306" s="31"/>
      <c r="C306" s="31"/>
      <c r="D306" s="31"/>
      <c r="E306" s="31"/>
      <c r="F306" s="31"/>
      <c r="G306" s="31"/>
      <c r="H306" s="31"/>
      <c r="I306" s="31"/>
      <c r="J306" s="31"/>
      <c r="K306" s="31"/>
    </row>
    <row r="307" spans="1:11">
      <c r="A307" s="31"/>
      <c r="B307" s="31"/>
      <c r="C307" s="31"/>
      <c r="D307" s="31"/>
      <c r="E307" s="31"/>
      <c r="F307" s="31"/>
      <c r="G307" s="31"/>
      <c r="H307" s="31"/>
      <c r="I307" s="31"/>
      <c r="J307" s="31"/>
      <c r="K307" s="31"/>
    </row>
    <row r="308" spans="1:11">
      <c r="A308" s="31"/>
      <c r="B308" s="31"/>
      <c r="C308" s="31"/>
      <c r="D308" s="31"/>
      <c r="E308" s="31"/>
      <c r="F308" s="31"/>
      <c r="G308" s="31"/>
      <c r="H308" s="31"/>
      <c r="I308" s="31"/>
      <c r="J308" s="31"/>
      <c r="K308" s="31"/>
    </row>
    <row r="309" spans="1:11">
      <c r="A309" s="31"/>
      <c r="B309" s="31"/>
      <c r="C309" s="31"/>
      <c r="D309" s="31"/>
      <c r="E309" s="31"/>
      <c r="F309" s="31"/>
      <c r="G309" s="31"/>
      <c r="H309" s="31"/>
      <c r="I309" s="31"/>
      <c r="J309" s="31"/>
      <c r="K309" s="31"/>
    </row>
    <row r="310" spans="1:11">
      <c r="A310" s="31"/>
      <c r="B310" s="31"/>
      <c r="C310" s="31"/>
      <c r="D310" s="31"/>
      <c r="E310" s="31"/>
      <c r="F310" s="31"/>
      <c r="G310" s="31"/>
      <c r="H310" s="31"/>
      <c r="I310" s="31"/>
      <c r="J310" s="31"/>
      <c r="K310" s="31"/>
    </row>
    <row r="311" spans="1:11">
      <c r="A311" s="31"/>
      <c r="B311" s="31"/>
      <c r="C311" s="31"/>
      <c r="D311" s="31"/>
      <c r="E311" s="31"/>
      <c r="F311" s="31"/>
      <c r="G311" s="31"/>
      <c r="H311" s="31"/>
      <c r="I311" s="31"/>
      <c r="J311" s="31"/>
      <c r="K311" s="31"/>
    </row>
    <row r="312" spans="1:11">
      <c r="A312" s="31"/>
      <c r="B312" s="31"/>
      <c r="C312" s="31"/>
      <c r="D312" s="31"/>
      <c r="E312" s="31"/>
      <c r="F312" s="31"/>
      <c r="G312" s="31"/>
      <c r="H312" s="31"/>
      <c r="I312" s="31"/>
      <c r="J312" s="31"/>
      <c r="K312" s="31"/>
    </row>
    <row r="313" spans="1:11">
      <c r="A313" s="31"/>
      <c r="B313" s="31"/>
      <c r="C313" s="31"/>
      <c r="D313" s="31"/>
      <c r="E313" s="31"/>
      <c r="F313" s="31"/>
      <c r="G313" s="31"/>
      <c r="H313" s="31"/>
      <c r="I313" s="31"/>
      <c r="J313" s="31"/>
      <c r="K313" s="31"/>
    </row>
    <row r="314" spans="1:11">
      <c r="A314" s="31"/>
      <c r="B314" s="31"/>
      <c r="C314" s="31"/>
      <c r="D314" s="31"/>
      <c r="E314" s="31"/>
      <c r="F314" s="31"/>
      <c r="G314" s="31"/>
      <c r="H314" s="31"/>
      <c r="I314" s="31"/>
      <c r="J314" s="31"/>
      <c r="K314" s="31"/>
    </row>
    <row r="315" spans="1:11">
      <c r="A315" s="31"/>
      <c r="B315" s="31"/>
      <c r="C315" s="31"/>
      <c r="D315" s="31"/>
      <c r="E315" s="31"/>
      <c r="F315" s="31"/>
      <c r="G315" s="31"/>
      <c r="H315" s="31"/>
      <c r="I315" s="31"/>
      <c r="J315" s="31"/>
      <c r="K315" s="31"/>
    </row>
    <row r="316" spans="1:11">
      <c r="A316" s="31"/>
      <c r="B316" s="31"/>
      <c r="C316" s="31"/>
      <c r="D316" s="31"/>
      <c r="E316" s="31"/>
      <c r="F316" s="31"/>
      <c r="G316" s="31"/>
      <c r="H316" s="31"/>
      <c r="I316" s="31"/>
      <c r="J316" s="31"/>
      <c r="K316" s="31"/>
    </row>
    <row r="317" spans="1:11">
      <c r="A317" s="31"/>
      <c r="B317" s="31"/>
      <c r="C317" s="31"/>
      <c r="D317" s="31"/>
      <c r="E317" s="31"/>
      <c r="F317" s="31"/>
      <c r="G317" s="31"/>
      <c r="H317" s="31"/>
      <c r="I317" s="31"/>
      <c r="J317" s="31"/>
      <c r="K317" s="31"/>
    </row>
    <row r="318" spans="1:11">
      <c r="A318" s="31"/>
      <c r="B318" s="31"/>
      <c r="C318" s="31"/>
      <c r="D318" s="31"/>
      <c r="E318" s="31"/>
      <c r="F318" s="31"/>
      <c r="G318" s="31"/>
      <c r="H318" s="31"/>
      <c r="I318" s="31"/>
      <c r="J318" s="31"/>
      <c r="K318" s="31"/>
    </row>
    <row r="319" spans="1:11">
      <c r="A319" s="31"/>
      <c r="B319" s="31"/>
      <c r="C319" s="31"/>
      <c r="D319" s="31"/>
      <c r="E319" s="31"/>
      <c r="F319" s="31"/>
      <c r="G319" s="31"/>
      <c r="H319" s="31"/>
      <c r="I319" s="31"/>
      <c r="J319" s="31"/>
      <c r="K319" s="31"/>
    </row>
    <row r="320" spans="1:11">
      <c r="A320" s="31"/>
      <c r="B320" s="31"/>
      <c r="C320" s="31"/>
      <c r="D320" s="31"/>
      <c r="E320" s="31"/>
      <c r="F320" s="31"/>
      <c r="G320" s="31"/>
      <c r="H320" s="31"/>
      <c r="I320" s="31"/>
      <c r="J320" s="31"/>
      <c r="K320" s="31"/>
    </row>
    <row r="321" spans="1:11">
      <c r="A321" s="31"/>
      <c r="B321" s="31"/>
      <c r="C321" s="31"/>
      <c r="D321" s="31"/>
      <c r="E321" s="31"/>
      <c r="F321" s="31"/>
      <c r="G321" s="31"/>
      <c r="H321" s="31"/>
      <c r="I321" s="31"/>
      <c r="J321" s="31"/>
      <c r="K321" s="31"/>
    </row>
    <row r="322" spans="1:11">
      <c r="A322" s="31"/>
      <c r="B322" s="31"/>
      <c r="C322" s="31"/>
      <c r="D322" s="31"/>
      <c r="E322" s="31"/>
      <c r="F322" s="31"/>
      <c r="G322" s="31"/>
      <c r="H322" s="31"/>
      <c r="I322" s="31"/>
      <c r="J322" s="31"/>
      <c r="K322" s="31"/>
    </row>
    <row r="323" spans="1:11">
      <c r="A323" s="31"/>
      <c r="B323" s="31"/>
      <c r="C323" s="31"/>
      <c r="D323" s="31"/>
      <c r="E323" s="31"/>
      <c r="F323" s="31"/>
      <c r="G323" s="31"/>
      <c r="H323" s="31"/>
      <c r="I323" s="31"/>
      <c r="J323" s="31"/>
      <c r="K323" s="31"/>
    </row>
    <row r="324" spans="1:11">
      <c r="A324" s="31"/>
      <c r="B324" s="31"/>
      <c r="C324" s="31"/>
      <c r="D324" s="31"/>
      <c r="E324" s="31"/>
      <c r="F324" s="31"/>
      <c r="G324" s="31"/>
      <c r="H324" s="31"/>
      <c r="I324" s="31"/>
      <c r="J324" s="31"/>
      <c r="K324" s="31"/>
    </row>
    <row r="325" spans="1:11">
      <c r="A325" s="31"/>
      <c r="B325" s="31"/>
      <c r="C325" s="31"/>
      <c r="D325" s="31"/>
      <c r="E325" s="31"/>
      <c r="F325" s="31"/>
      <c r="G325" s="31"/>
      <c r="H325" s="31"/>
      <c r="I325" s="31"/>
      <c r="J325" s="31"/>
      <c r="K325" s="31"/>
    </row>
    <row r="326" spans="1:11">
      <c r="A326" s="31"/>
      <c r="B326" s="31"/>
      <c r="C326" s="31"/>
      <c r="D326" s="31"/>
      <c r="E326" s="31"/>
      <c r="F326" s="31"/>
      <c r="G326" s="31"/>
      <c r="H326" s="31"/>
      <c r="I326" s="31"/>
      <c r="J326" s="31"/>
      <c r="K326" s="31"/>
    </row>
    <row r="327" spans="1:11">
      <c r="A327" s="31"/>
      <c r="B327" s="31"/>
      <c r="C327" s="31"/>
      <c r="D327" s="31"/>
      <c r="E327" s="31"/>
      <c r="F327" s="31"/>
      <c r="G327" s="31"/>
      <c r="H327" s="31"/>
      <c r="I327" s="31"/>
      <c r="J327" s="31"/>
      <c r="K327" s="31"/>
    </row>
    <row r="328" spans="1:11">
      <c r="A328" s="31"/>
      <c r="B328" s="31"/>
      <c r="C328" s="31"/>
      <c r="D328" s="31"/>
      <c r="E328" s="31"/>
      <c r="F328" s="31"/>
      <c r="G328" s="31"/>
      <c r="H328" s="31"/>
      <c r="I328" s="31"/>
      <c r="J328" s="31"/>
      <c r="K328" s="31"/>
    </row>
    <row r="329" spans="1:11">
      <c r="A329" s="31"/>
      <c r="B329" s="31"/>
      <c r="C329" s="31"/>
      <c r="D329" s="31"/>
      <c r="E329" s="31"/>
      <c r="F329" s="31"/>
      <c r="G329" s="31"/>
      <c r="H329" s="31"/>
      <c r="I329" s="31"/>
      <c r="J329" s="31"/>
      <c r="K329" s="31"/>
    </row>
    <row r="330" spans="1:11">
      <c r="A330" s="31"/>
      <c r="B330" s="31"/>
      <c r="C330" s="31"/>
      <c r="D330" s="31"/>
      <c r="E330" s="31"/>
      <c r="F330" s="31"/>
      <c r="G330" s="31"/>
      <c r="H330" s="31"/>
      <c r="I330" s="31"/>
      <c r="J330" s="31"/>
      <c r="K330" s="31"/>
    </row>
    <row r="331" spans="1:11">
      <c r="A331" s="31"/>
      <c r="B331" s="31"/>
      <c r="C331" s="31"/>
      <c r="D331" s="31"/>
      <c r="E331" s="31"/>
      <c r="F331" s="31"/>
      <c r="G331" s="31"/>
      <c r="H331" s="31"/>
      <c r="I331" s="31"/>
      <c r="J331" s="31"/>
      <c r="K331" s="31"/>
    </row>
    <row r="332" spans="1:11">
      <c r="A332" s="31"/>
      <c r="B332" s="31"/>
      <c r="C332" s="31"/>
      <c r="D332" s="31"/>
      <c r="E332" s="31"/>
      <c r="F332" s="31"/>
      <c r="G332" s="31"/>
      <c r="H332" s="31"/>
      <c r="I332" s="31"/>
      <c r="J332" s="31"/>
      <c r="K332" s="31"/>
    </row>
    <row r="333" spans="1:11">
      <c r="A333" s="31"/>
      <c r="B333" s="31"/>
      <c r="C333" s="31"/>
      <c r="D333" s="31"/>
      <c r="E333" s="31"/>
      <c r="F333" s="31"/>
      <c r="G333" s="31"/>
      <c r="H333" s="31"/>
      <c r="I333" s="31"/>
      <c r="J333" s="31"/>
      <c r="K333" s="31"/>
    </row>
    <row r="334" spans="1:11">
      <c r="A334" s="31"/>
      <c r="B334" s="31"/>
      <c r="C334" s="31"/>
      <c r="D334" s="31"/>
      <c r="E334" s="31"/>
      <c r="F334" s="31"/>
      <c r="G334" s="31"/>
      <c r="H334" s="31"/>
      <c r="I334" s="31"/>
      <c r="J334" s="31"/>
      <c r="K334" s="31"/>
    </row>
    <row r="335" spans="1:11">
      <c r="A335" s="31"/>
      <c r="B335" s="31"/>
      <c r="C335" s="31"/>
      <c r="D335" s="31"/>
      <c r="E335" s="31"/>
      <c r="F335" s="31"/>
      <c r="G335" s="31"/>
      <c r="H335" s="31"/>
      <c r="I335" s="31"/>
      <c r="J335" s="31"/>
      <c r="K335" s="31"/>
    </row>
    <row r="336" spans="1:11">
      <c r="A336" s="31"/>
      <c r="B336" s="31"/>
      <c r="C336" s="31"/>
      <c r="D336" s="31"/>
      <c r="E336" s="31"/>
      <c r="F336" s="31"/>
      <c r="G336" s="31"/>
      <c r="H336" s="31"/>
      <c r="I336" s="31"/>
      <c r="J336" s="31"/>
      <c r="K336" s="31"/>
    </row>
    <row r="337" spans="1:11">
      <c r="A337" s="31"/>
      <c r="B337" s="31"/>
      <c r="C337" s="31"/>
      <c r="D337" s="31"/>
      <c r="E337" s="31"/>
      <c r="F337" s="31"/>
      <c r="G337" s="31"/>
      <c r="H337" s="31"/>
      <c r="I337" s="31"/>
      <c r="J337" s="31"/>
      <c r="K337" s="31"/>
    </row>
    <row r="338" spans="1:11">
      <c r="A338" s="31"/>
      <c r="B338" s="31"/>
      <c r="C338" s="31"/>
      <c r="D338" s="31"/>
      <c r="E338" s="31"/>
      <c r="F338" s="31"/>
      <c r="G338" s="31"/>
      <c r="H338" s="31"/>
      <c r="I338" s="31"/>
      <c r="J338" s="31"/>
      <c r="K338" s="31"/>
    </row>
    <row r="339" spans="1:11">
      <c r="A339" s="31"/>
      <c r="B339" s="31"/>
      <c r="C339" s="31"/>
      <c r="D339" s="31"/>
      <c r="E339" s="31"/>
      <c r="F339" s="31"/>
      <c r="G339" s="31"/>
      <c r="H339" s="31"/>
      <c r="I339" s="31"/>
      <c r="J339" s="31"/>
      <c r="K339" s="31"/>
    </row>
    <row r="340" spans="1:11">
      <c r="A340" s="31"/>
      <c r="B340" s="31"/>
      <c r="C340" s="31"/>
      <c r="D340" s="31"/>
      <c r="E340" s="31"/>
      <c r="F340" s="31"/>
      <c r="G340" s="31"/>
      <c r="H340" s="31"/>
      <c r="I340" s="31"/>
      <c r="J340" s="31"/>
      <c r="K340" s="31"/>
    </row>
    <row r="341" spans="1:11">
      <c r="A341" s="31"/>
      <c r="B341" s="31"/>
      <c r="C341" s="31"/>
      <c r="D341" s="31"/>
      <c r="E341" s="31"/>
      <c r="F341" s="31"/>
      <c r="G341" s="31"/>
      <c r="H341" s="31"/>
      <c r="I341" s="31"/>
      <c r="J341" s="31"/>
      <c r="K341" s="31"/>
    </row>
    <row r="342" spans="1:11">
      <c r="A342" s="31"/>
      <c r="B342" s="31"/>
      <c r="C342" s="31"/>
      <c r="D342" s="31"/>
      <c r="E342" s="31"/>
      <c r="F342" s="31"/>
      <c r="G342" s="31"/>
      <c r="H342" s="31"/>
      <c r="I342" s="31"/>
      <c r="J342" s="31"/>
      <c r="K342" s="31"/>
    </row>
    <row r="343" spans="1:11">
      <c r="A343" s="31"/>
      <c r="B343" s="31"/>
      <c r="C343" s="31"/>
      <c r="D343" s="31"/>
      <c r="E343" s="31"/>
      <c r="F343" s="31"/>
      <c r="G343" s="31"/>
      <c r="H343" s="31"/>
      <c r="I343" s="31"/>
      <c r="J343" s="31"/>
      <c r="K343" s="31"/>
    </row>
    <row r="344" spans="1:11">
      <c r="A344" s="31"/>
      <c r="B344" s="31"/>
      <c r="C344" s="31"/>
      <c r="D344" s="31"/>
      <c r="E344" s="31"/>
      <c r="F344" s="31"/>
      <c r="G344" s="31"/>
      <c r="H344" s="31"/>
      <c r="I344" s="31"/>
      <c r="J344" s="31"/>
      <c r="K344" s="31"/>
    </row>
    <row r="345" spans="1:11">
      <c r="A345" s="31"/>
      <c r="B345" s="31"/>
      <c r="C345" s="31"/>
      <c r="D345" s="31"/>
      <c r="E345" s="31"/>
      <c r="F345" s="31"/>
      <c r="G345" s="31"/>
      <c r="H345" s="31"/>
      <c r="I345" s="31"/>
      <c r="J345" s="31"/>
      <c r="K345" s="31"/>
    </row>
    <row r="346" spans="1:11">
      <c r="A346" s="31"/>
      <c r="B346" s="31"/>
      <c r="C346" s="31"/>
      <c r="D346" s="31"/>
      <c r="E346" s="31"/>
      <c r="F346" s="31"/>
      <c r="G346" s="31"/>
      <c r="H346" s="31"/>
      <c r="I346" s="31"/>
      <c r="J346" s="31"/>
      <c r="K346" s="31"/>
    </row>
    <row r="347" spans="1:11">
      <c r="A347" s="31"/>
      <c r="B347" s="31"/>
      <c r="C347" s="31"/>
      <c r="D347" s="31"/>
      <c r="E347" s="31"/>
      <c r="F347" s="31"/>
      <c r="G347" s="31"/>
      <c r="H347" s="31"/>
      <c r="I347" s="31"/>
      <c r="J347" s="31"/>
      <c r="K347" s="31"/>
    </row>
    <row r="348" spans="1:11">
      <c r="A348" s="31"/>
      <c r="B348" s="31"/>
      <c r="C348" s="31"/>
      <c r="D348" s="31"/>
      <c r="E348" s="31"/>
      <c r="F348" s="31"/>
      <c r="G348" s="31"/>
      <c r="H348" s="31"/>
      <c r="I348" s="31"/>
      <c r="J348" s="31"/>
      <c r="K348" s="31"/>
    </row>
    <row r="349" spans="1:11">
      <c r="A349" s="31"/>
      <c r="B349" s="31"/>
      <c r="C349" s="31"/>
      <c r="D349" s="31"/>
      <c r="E349" s="31"/>
      <c r="F349" s="31"/>
      <c r="G349" s="31"/>
      <c r="H349" s="31"/>
      <c r="I349" s="31"/>
      <c r="J349" s="31"/>
      <c r="K349" s="31"/>
    </row>
    <row r="350" spans="1:11">
      <c r="A350" s="31"/>
      <c r="B350" s="31"/>
      <c r="C350" s="31"/>
      <c r="D350" s="31"/>
      <c r="E350" s="31"/>
      <c r="F350" s="31"/>
      <c r="G350" s="31"/>
      <c r="H350" s="31"/>
      <c r="I350" s="31"/>
      <c r="J350" s="31"/>
      <c r="K350" s="31"/>
    </row>
    <row r="351" spans="1:11">
      <c r="A351" s="31"/>
      <c r="B351" s="31"/>
      <c r="C351" s="31"/>
      <c r="D351" s="31"/>
      <c r="E351" s="31"/>
      <c r="F351" s="31"/>
      <c r="G351" s="31"/>
      <c r="H351" s="31"/>
      <c r="I351" s="31"/>
      <c r="J351" s="31"/>
      <c r="K351" s="31"/>
    </row>
    <row r="352" spans="1:11">
      <c r="A352" s="31"/>
      <c r="B352" s="31"/>
      <c r="C352" s="31"/>
      <c r="D352" s="31"/>
      <c r="E352" s="31"/>
      <c r="F352" s="31"/>
      <c r="G352" s="31"/>
      <c r="H352" s="31"/>
      <c r="I352" s="31"/>
      <c r="J352" s="31"/>
      <c r="K352" s="31"/>
    </row>
    <row r="353" spans="1:11">
      <c r="A353" s="31"/>
      <c r="B353" s="31"/>
      <c r="C353" s="31"/>
      <c r="D353" s="31"/>
      <c r="E353" s="31"/>
      <c r="F353" s="31"/>
      <c r="G353" s="31"/>
      <c r="H353" s="31"/>
      <c r="I353" s="31"/>
      <c r="J353" s="31"/>
      <c r="K353" s="31"/>
    </row>
    <row r="354" spans="1:11">
      <c r="A354" s="31"/>
      <c r="B354" s="31"/>
      <c r="C354" s="31"/>
      <c r="D354" s="31"/>
      <c r="E354" s="31"/>
      <c r="F354" s="31"/>
      <c r="G354" s="31"/>
      <c r="H354" s="31"/>
      <c r="I354" s="31"/>
      <c r="J354" s="31"/>
      <c r="K354" s="31"/>
    </row>
    <row r="355" spans="1:11">
      <c r="A355" s="31"/>
      <c r="B355" s="31"/>
      <c r="C355" s="31"/>
      <c r="D355" s="31"/>
      <c r="E355" s="31"/>
      <c r="F355" s="31"/>
      <c r="G355" s="31"/>
      <c r="H355" s="31"/>
      <c r="I355" s="31"/>
      <c r="J355" s="31"/>
      <c r="K355" s="31"/>
    </row>
    <row r="356" spans="1:11">
      <c r="A356" s="31"/>
      <c r="B356" s="31"/>
      <c r="C356" s="31"/>
      <c r="D356" s="31"/>
      <c r="E356" s="31"/>
      <c r="F356" s="31"/>
      <c r="G356" s="31"/>
      <c r="H356" s="31"/>
      <c r="I356" s="31"/>
      <c r="J356" s="31"/>
      <c r="K356" s="31"/>
    </row>
    <row r="357" spans="1:11">
      <c r="A357" s="31"/>
      <c r="B357" s="31"/>
      <c r="C357" s="31"/>
      <c r="D357" s="31"/>
      <c r="E357" s="31"/>
      <c r="F357" s="31"/>
      <c r="G357" s="31"/>
      <c r="H357" s="31"/>
      <c r="I357" s="31"/>
      <c r="J357" s="31"/>
      <c r="K357" s="31"/>
    </row>
    <row r="358" spans="1:11">
      <c r="A358" s="31"/>
      <c r="B358" s="31"/>
      <c r="C358" s="31"/>
      <c r="D358" s="31"/>
      <c r="E358" s="31"/>
      <c r="F358" s="31"/>
      <c r="G358" s="31"/>
      <c r="H358" s="31"/>
      <c r="I358" s="31"/>
      <c r="J358" s="31"/>
      <c r="K358" s="31"/>
    </row>
    <row r="359" spans="1:11">
      <c r="A359" s="31"/>
      <c r="B359" s="31"/>
      <c r="C359" s="31"/>
      <c r="D359" s="31"/>
      <c r="E359" s="31"/>
      <c r="F359" s="31"/>
      <c r="G359" s="31"/>
      <c r="H359" s="31"/>
      <c r="I359" s="31"/>
      <c r="J359" s="31"/>
      <c r="K359" s="31"/>
    </row>
    <row r="360" spans="1:11">
      <c r="A360" s="31"/>
      <c r="B360" s="31"/>
      <c r="C360" s="31"/>
      <c r="D360" s="31"/>
      <c r="E360" s="31"/>
      <c r="F360" s="31"/>
      <c r="G360" s="31"/>
      <c r="H360" s="31"/>
      <c r="I360" s="31"/>
      <c r="J360" s="31"/>
      <c r="K360" s="31"/>
    </row>
    <row r="361" spans="1:11">
      <c r="A361" s="31"/>
      <c r="B361" s="31"/>
      <c r="C361" s="31"/>
      <c r="D361" s="31"/>
      <c r="E361" s="31"/>
      <c r="F361" s="31"/>
      <c r="G361" s="31"/>
      <c r="H361" s="31"/>
      <c r="I361" s="31"/>
      <c r="J361" s="31"/>
      <c r="K361" s="31"/>
    </row>
    <row r="362" spans="1:11">
      <c r="A362" s="31"/>
      <c r="B362" s="31"/>
      <c r="C362" s="31"/>
      <c r="D362" s="31"/>
      <c r="E362" s="31"/>
      <c r="F362" s="31"/>
      <c r="G362" s="31"/>
      <c r="H362" s="31"/>
      <c r="I362" s="31"/>
      <c r="J362" s="31"/>
      <c r="K362" s="31"/>
    </row>
    <row r="363" spans="1:11">
      <c r="A363" s="31"/>
      <c r="B363" s="31"/>
      <c r="C363" s="31"/>
      <c r="D363" s="31"/>
      <c r="E363" s="31"/>
      <c r="F363" s="31"/>
      <c r="G363" s="31"/>
      <c r="H363" s="31"/>
      <c r="I363" s="31"/>
      <c r="J363" s="31"/>
      <c r="K363" s="31"/>
    </row>
    <row r="364" spans="1:11">
      <c r="A364" s="31"/>
      <c r="B364" s="31"/>
      <c r="C364" s="31"/>
      <c r="D364" s="31"/>
      <c r="E364" s="31"/>
      <c r="F364" s="31"/>
      <c r="G364" s="31"/>
      <c r="H364" s="31"/>
      <c r="I364" s="31"/>
      <c r="J364" s="31"/>
      <c r="K364" s="31"/>
    </row>
    <row r="365" spans="1:11">
      <c r="A365" s="31"/>
      <c r="B365" s="31"/>
      <c r="C365" s="31"/>
      <c r="D365" s="31"/>
      <c r="E365" s="31"/>
      <c r="F365" s="31"/>
      <c r="G365" s="31"/>
      <c r="H365" s="31"/>
      <c r="I365" s="31"/>
      <c r="J365" s="31"/>
      <c r="K365" s="31"/>
    </row>
    <row r="366" spans="1:11">
      <c r="A366" s="31"/>
      <c r="B366" s="31"/>
      <c r="C366" s="31"/>
      <c r="D366" s="31"/>
      <c r="E366" s="31"/>
      <c r="F366" s="31"/>
      <c r="G366" s="31"/>
      <c r="H366" s="31"/>
      <c r="I366" s="31"/>
      <c r="J366" s="31"/>
      <c r="K366" s="31"/>
    </row>
    <row r="367" spans="1:11">
      <c r="A367" s="31"/>
      <c r="B367" s="31"/>
      <c r="C367" s="31"/>
      <c r="D367" s="31"/>
      <c r="E367" s="31"/>
      <c r="F367" s="31"/>
      <c r="G367" s="31"/>
      <c r="H367" s="31"/>
      <c r="I367" s="31"/>
      <c r="J367" s="31"/>
      <c r="K367" s="31"/>
    </row>
    <row r="368" spans="1:11">
      <c r="A368" s="31"/>
      <c r="B368" s="31"/>
      <c r="C368" s="31"/>
      <c r="D368" s="31"/>
      <c r="E368" s="31"/>
      <c r="F368" s="31"/>
      <c r="G368" s="31"/>
      <c r="H368" s="31"/>
      <c r="I368" s="31"/>
      <c r="J368" s="31"/>
      <c r="K368" s="31"/>
    </row>
    <row r="369" spans="1:11">
      <c r="A369" s="31"/>
      <c r="B369" s="31"/>
      <c r="C369" s="31"/>
      <c r="D369" s="31"/>
      <c r="E369" s="31"/>
      <c r="F369" s="31"/>
      <c r="G369" s="31"/>
      <c r="H369" s="31"/>
      <c r="I369" s="31"/>
      <c r="J369" s="31"/>
      <c r="K369" s="31"/>
    </row>
    <row r="370" spans="1:11">
      <c r="A370" s="31"/>
      <c r="B370" s="31"/>
      <c r="C370" s="31"/>
      <c r="D370" s="31"/>
      <c r="E370" s="31"/>
      <c r="F370" s="31"/>
      <c r="G370" s="31"/>
      <c r="H370" s="31"/>
      <c r="I370" s="31"/>
      <c r="J370" s="31"/>
      <c r="K370" s="31"/>
    </row>
    <row r="371" spans="1:11">
      <c r="A371" s="31"/>
      <c r="B371" s="31"/>
      <c r="C371" s="31"/>
      <c r="D371" s="31"/>
      <c r="E371" s="31"/>
      <c r="F371" s="31"/>
      <c r="G371" s="31"/>
      <c r="H371" s="31"/>
      <c r="I371" s="31"/>
      <c r="J371" s="31"/>
      <c r="K371" s="31"/>
    </row>
    <row r="372" spans="1:11">
      <c r="A372" s="31"/>
      <c r="B372" s="31"/>
      <c r="C372" s="31"/>
      <c r="D372" s="31"/>
      <c r="E372" s="31"/>
      <c r="F372" s="31"/>
      <c r="G372" s="31"/>
      <c r="H372" s="31"/>
      <c r="I372" s="31"/>
      <c r="J372" s="31"/>
      <c r="K372" s="31"/>
    </row>
    <row r="373" spans="1:11">
      <c r="A373" s="31"/>
      <c r="B373" s="31"/>
      <c r="C373" s="31"/>
      <c r="D373" s="31"/>
      <c r="E373" s="31"/>
      <c r="F373" s="31"/>
      <c r="G373" s="31"/>
      <c r="H373" s="31"/>
      <c r="I373" s="31"/>
      <c r="J373" s="31"/>
      <c r="K373" s="31"/>
    </row>
    <row r="374" spans="1:11">
      <c r="A374" s="31"/>
      <c r="B374" s="31"/>
      <c r="C374" s="31"/>
      <c r="D374" s="31"/>
      <c r="E374" s="31"/>
      <c r="F374" s="31"/>
      <c r="G374" s="31"/>
      <c r="H374" s="31"/>
      <c r="I374" s="31"/>
      <c r="J374" s="31"/>
      <c r="K374" s="31"/>
    </row>
    <row r="375" spans="1:11">
      <c r="A375" s="31"/>
      <c r="B375" s="31"/>
      <c r="C375" s="31"/>
      <c r="D375" s="31"/>
      <c r="E375" s="31"/>
      <c r="F375" s="31"/>
      <c r="G375" s="31"/>
      <c r="H375" s="31"/>
      <c r="I375" s="31"/>
      <c r="J375" s="31"/>
      <c r="K375" s="31"/>
    </row>
    <row r="376" spans="1:11">
      <c r="A376" s="31"/>
      <c r="B376" s="31"/>
      <c r="C376" s="31"/>
      <c r="D376" s="31"/>
      <c r="E376" s="31"/>
      <c r="F376" s="31"/>
      <c r="G376" s="31"/>
      <c r="H376" s="31"/>
      <c r="I376" s="31"/>
      <c r="J376" s="31"/>
      <c r="K376" s="31"/>
    </row>
    <row r="377" spans="1:11">
      <c r="A377" s="31"/>
      <c r="B377" s="31"/>
      <c r="C377" s="31"/>
      <c r="D377" s="31"/>
      <c r="E377" s="31"/>
      <c r="F377" s="31"/>
      <c r="G377" s="31"/>
      <c r="H377" s="31"/>
      <c r="I377" s="31"/>
      <c r="J377" s="31"/>
      <c r="K377" s="31"/>
    </row>
    <row r="378" spans="1:11">
      <c r="A378" s="31"/>
      <c r="B378" s="31"/>
      <c r="C378" s="31"/>
      <c r="D378" s="31"/>
      <c r="E378" s="31"/>
      <c r="F378" s="31"/>
      <c r="G378" s="31"/>
      <c r="H378" s="31"/>
      <c r="I378" s="31"/>
      <c r="J378" s="31"/>
      <c r="K378" s="31"/>
    </row>
    <row r="379" spans="1:11">
      <c r="A379" s="31"/>
      <c r="B379" s="31"/>
      <c r="C379" s="31"/>
      <c r="D379" s="31"/>
      <c r="E379" s="31"/>
      <c r="F379" s="31"/>
      <c r="G379" s="31"/>
      <c r="H379" s="31"/>
      <c r="I379" s="31"/>
      <c r="J379" s="31"/>
      <c r="K379" s="31"/>
    </row>
    <row r="380" spans="1:11">
      <c r="A380" s="31"/>
      <c r="B380" s="31"/>
      <c r="C380" s="31"/>
      <c r="D380" s="31"/>
      <c r="E380" s="31"/>
      <c r="F380" s="31"/>
      <c r="G380" s="31"/>
      <c r="H380" s="31"/>
      <c r="I380" s="31"/>
      <c r="J380" s="31"/>
      <c r="K380" s="31"/>
    </row>
    <row r="381" spans="1:11">
      <c r="A381" s="31"/>
      <c r="B381" s="31"/>
      <c r="C381" s="31"/>
      <c r="D381" s="31"/>
      <c r="E381" s="31"/>
      <c r="F381" s="31"/>
      <c r="G381" s="31"/>
      <c r="H381" s="31"/>
      <c r="I381" s="31"/>
      <c r="J381" s="31"/>
      <c r="K381" s="31"/>
    </row>
    <row r="382" spans="1:11">
      <c r="A382" s="31"/>
      <c r="B382" s="31"/>
      <c r="C382" s="31"/>
      <c r="D382" s="31"/>
      <c r="E382" s="31"/>
      <c r="F382" s="31"/>
      <c r="G382" s="31"/>
      <c r="H382" s="31"/>
      <c r="I382" s="31"/>
      <c r="J382" s="31"/>
      <c r="K382" s="31"/>
    </row>
    <row r="383" spans="1:11">
      <c r="A383" s="31"/>
      <c r="B383" s="31"/>
      <c r="C383" s="31"/>
      <c r="D383" s="31"/>
      <c r="E383" s="31"/>
      <c r="F383" s="31"/>
      <c r="G383" s="31"/>
      <c r="H383" s="31"/>
      <c r="I383" s="31"/>
      <c r="J383" s="31"/>
      <c r="K383" s="31"/>
    </row>
    <row r="384" spans="1:11">
      <c r="A384" s="31"/>
      <c r="B384" s="31"/>
      <c r="C384" s="31"/>
      <c r="D384" s="31"/>
      <c r="E384" s="31"/>
      <c r="F384" s="31"/>
      <c r="G384" s="31"/>
      <c r="H384" s="31"/>
      <c r="I384" s="31"/>
      <c r="J384" s="31"/>
      <c r="K384" s="31"/>
    </row>
    <row r="385" spans="1:11">
      <c r="A385" s="31"/>
      <c r="B385" s="31"/>
      <c r="C385" s="31"/>
      <c r="D385" s="31"/>
      <c r="E385" s="31"/>
      <c r="F385" s="31"/>
      <c r="G385" s="31"/>
      <c r="H385" s="31"/>
      <c r="I385" s="31"/>
      <c r="J385" s="31"/>
      <c r="K385" s="31"/>
    </row>
    <row r="386" spans="1:11">
      <c r="A386" s="31"/>
      <c r="B386" s="31"/>
      <c r="C386" s="31"/>
      <c r="D386" s="31"/>
      <c r="E386" s="31"/>
      <c r="F386" s="31"/>
      <c r="G386" s="31"/>
      <c r="H386" s="31"/>
      <c r="I386" s="31"/>
      <c r="J386" s="31"/>
      <c r="K386" s="31"/>
    </row>
    <row r="387" spans="1:11">
      <c r="A387" s="31"/>
      <c r="B387" s="31"/>
      <c r="C387" s="31"/>
      <c r="D387" s="31"/>
      <c r="E387" s="31"/>
      <c r="F387" s="31"/>
      <c r="G387" s="31"/>
      <c r="H387" s="31"/>
      <c r="I387" s="31"/>
      <c r="J387" s="31"/>
      <c r="K387" s="31"/>
    </row>
    <row r="388" spans="1:11">
      <c r="A388" s="31"/>
      <c r="B388" s="31"/>
      <c r="C388" s="31"/>
      <c r="D388" s="31"/>
      <c r="E388" s="31"/>
      <c r="F388" s="31"/>
      <c r="G388" s="31"/>
      <c r="H388" s="31"/>
      <c r="I388" s="31"/>
      <c r="J388" s="31"/>
      <c r="K388" s="31"/>
    </row>
    <row r="389" spans="1:11">
      <c r="A389" s="31"/>
      <c r="B389" s="31"/>
      <c r="C389" s="31"/>
      <c r="D389" s="31"/>
      <c r="E389" s="31"/>
      <c r="F389" s="31"/>
      <c r="G389" s="31"/>
      <c r="H389" s="31"/>
      <c r="I389" s="31"/>
      <c r="J389" s="31"/>
      <c r="K389" s="31"/>
    </row>
    <row r="390" spans="1:11">
      <c r="A390" s="31"/>
      <c r="B390" s="31"/>
      <c r="C390" s="31"/>
      <c r="D390" s="31"/>
      <c r="E390" s="31"/>
      <c r="F390" s="31"/>
      <c r="G390" s="31"/>
      <c r="H390" s="31"/>
      <c r="I390" s="31"/>
      <c r="J390" s="31"/>
      <c r="K390" s="31"/>
    </row>
    <row r="391" spans="1:11">
      <c r="A391" s="31"/>
      <c r="B391" s="31"/>
      <c r="C391" s="31"/>
      <c r="D391" s="31"/>
      <c r="E391" s="31"/>
      <c r="F391" s="31"/>
      <c r="G391" s="31"/>
      <c r="H391" s="31"/>
      <c r="I391" s="31"/>
      <c r="J391" s="31"/>
      <c r="K391" s="31"/>
    </row>
    <row r="392" spans="1:11">
      <c r="A392" s="31"/>
      <c r="B392" s="31"/>
      <c r="C392" s="31"/>
      <c r="D392" s="31"/>
      <c r="E392" s="31"/>
      <c r="F392" s="31"/>
      <c r="G392" s="31"/>
      <c r="H392" s="31"/>
      <c r="I392" s="31"/>
      <c r="J392" s="31"/>
      <c r="K392" s="31"/>
    </row>
    <row r="393" spans="1:11">
      <c r="A393" s="31"/>
      <c r="B393" s="31"/>
      <c r="C393" s="31"/>
      <c r="D393" s="31"/>
      <c r="E393" s="31"/>
      <c r="F393" s="31"/>
      <c r="G393" s="31"/>
      <c r="H393" s="31"/>
      <c r="I393" s="31"/>
      <c r="J393" s="31"/>
      <c r="K393" s="31"/>
    </row>
    <row r="394" spans="1:11">
      <c r="A394" s="31"/>
      <c r="B394" s="31"/>
      <c r="C394" s="31"/>
      <c r="D394" s="31"/>
      <c r="E394" s="31"/>
      <c r="F394" s="31"/>
      <c r="G394" s="31"/>
      <c r="H394" s="31"/>
      <c r="I394" s="31"/>
      <c r="J394" s="31"/>
      <c r="K394" s="31"/>
    </row>
    <row r="395" spans="1:11">
      <c r="A395" s="31"/>
      <c r="B395" s="31"/>
      <c r="C395" s="31"/>
      <c r="D395" s="31"/>
      <c r="E395" s="31"/>
      <c r="F395" s="31"/>
      <c r="G395" s="31"/>
      <c r="H395" s="31"/>
      <c r="I395" s="31"/>
      <c r="J395" s="31"/>
      <c r="K395" s="31"/>
    </row>
    <row r="396" spans="1:11">
      <c r="A396" s="31"/>
      <c r="B396" s="31"/>
      <c r="C396" s="31"/>
      <c r="D396" s="31"/>
      <c r="E396" s="31"/>
      <c r="F396" s="31"/>
      <c r="G396" s="31"/>
      <c r="H396" s="31"/>
      <c r="I396" s="31"/>
      <c r="J396" s="31"/>
      <c r="K396" s="31"/>
    </row>
    <row r="397" spans="1:11">
      <c r="A397" s="31"/>
      <c r="B397" s="31"/>
      <c r="C397" s="31"/>
      <c r="D397" s="31"/>
      <c r="E397" s="31"/>
      <c r="F397" s="31"/>
      <c r="G397" s="31"/>
      <c r="H397" s="31"/>
      <c r="I397" s="31"/>
      <c r="J397" s="31"/>
      <c r="K397" s="31"/>
    </row>
    <row r="398" spans="1:11">
      <c r="A398" s="31"/>
      <c r="B398" s="31"/>
      <c r="C398" s="31"/>
      <c r="D398" s="31"/>
      <c r="E398" s="31"/>
      <c r="F398" s="31"/>
      <c r="G398" s="31"/>
      <c r="H398" s="31"/>
      <c r="I398" s="31"/>
      <c r="J398" s="31"/>
      <c r="K398" s="31"/>
    </row>
    <row r="399" spans="1:11">
      <c r="A399" s="31"/>
      <c r="B399" s="31"/>
      <c r="C399" s="31"/>
      <c r="D399" s="31"/>
      <c r="E399" s="31"/>
      <c r="F399" s="31"/>
      <c r="G399" s="31"/>
      <c r="H399" s="31"/>
      <c r="I399" s="31"/>
      <c r="J399" s="31"/>
      <c r="K399" s="31"/>
    </row>
    <row r="400" spans="1:11">
      <c r="A400" s="31"/>
      <c r="B400" s="31"/>
      <c r="C400" s="31"/>
      <c r="D400" s="31"/>
      <c r="E400" s="31"/>
      <c r="F400" s="31"/>
      <c r="G400" s="31"/>
      <c r="H400" s="31"/>
      <c r="I400" s="31"/>
      <c r="J400" s="31"/>
      <c r="K400" s="31"/>
    </row>
    <row r="401" spans="1:11">
      <c r="A401" s="31"/>
      <c r="B401" s="31"/>
      <c r="C401" s="31"/>
      <c r="D401" s="31"/>
      <c r="E401" s="31"/>
      <c r="F401" s="31"/>
      <c r="G401" s="31"/>
      <c r="H401" s="31"/>
      <c r="I401" s="31"/>
      <c r="J401" s="31"/>
      <c r="K401" s="31"/>
    </row>
    <row r="402" spans="1:11">
      <c r="A402" s="31"/>
      <c r="B402" s="31"/>
      <c r="C402" s="31"/>
      <c r="D402" s="31"/>
      <c r="E402" s="31"/>
      <c r="F402" s="31"/>
      <c r="G402" s="31"/>
      <c r="H402" s="31"/>
      <c r="I402" s="31"/>
      <c r="J402" s="31"/>
      <c r="K402" s="31"/>
    </row>
    <row r="403" spans="1:11">
      <c r="A403" s="31"/>
      <c r="B403" s="31"/>
      <c r="C403" s="31"/>
      <c r="D403" s="31"/>
      <c r="E403" s="31"/>
      <c r="F403" s="31"/>
      <c r="G403" s="31"/>
      <c r="H403" s="31"/>
      <c r="I403" s="31"/>
      <c r="J403" s="31"/>
      <c r="K403" s="31"/>
    </row>
    <row r="404" spans="1:11">
      <c r="A404" s="31"/>
      <c r="B404" s="31"/>
      <c r="C404" s="31"/>
      <c r="D404" s="31"/>
      <c r="E404" s="31"/>
      <c r="F404" s="31"/>
      <c r="G404" s="31"/>
      <c r="H404" s="31"/>
      <c r="I404" s="31"/>
      <c r="J404" s="31"/>
      <c r="K404" s="31"/>
    </row>
    <row r="405" spans="1:11">
      <c r="A405" s="31"/>
      <c r="B405" s="31"/>
      <c r="C405" s="31"/>
      <c r="D405" s="31"/>
      <c r="E405" s="31"/>
      <c r="F405" s="31"/>
      <c r="G405" s="31"/>
      <c r="H405" s="31"/>
      <c r="I405" s="31"/>
      <c r="J405" s="31"/>
      <c r="K405" s="31"/>
    </row>
    <row r="406" spans="1:11">
      <c r="A406" s="31"/>
      <c r="B406" s="31"/>
      <c r="C406" s="31"/>
      <c r="D406" s="31"/>
      <c r="E406" s="31"/>
      <c r="F406" s="31"/>
      <c r="G406" s="31"/>
      <c r="H406" s="31"/>
      <c r="I406" s="31"/>
      <c r="J406" s="31"/>
      <c r="K406" s="31"/>
    </row>
    <row r="407" spans="1:11">
      <c r="A407" s="31"/>
      <c r="B407" s="31"/>
      <c r="C407" s="31"/>
      <c r="D407" s="31"/>
      <c r="E407" s="31"/>
      <c r="F407" s="31"/>
      <c r="G407" s="31"/>
      <c r="H407" s="31"/>
      <c r="I407" s="31"/>
      <c r="J407" s="31"/>
      <c r="K407" s="31"/>
    </row>
    <row r="408" spans="1:11">
      <c r="A408" s="31"/>
      <c r="B408" s="31"/>
      <c r="C408" s="31"/>
      <c r="D408" s="31"/>
      <c r="E408" s="31"/>
      <c r="F408" s="31"/>
      <c r="G408" s="31"/>
      <c r="H408" s="31"/>
      <c r="I408" s="31"/>
      <c r="J408" s="31"/>
      <c r="K408" s="31"/>
    </row>
    <row r="409" spans="1:11">
      <c r="A409" s="31"/>
      <c r="B409" s="31"/>
      <c r="C409" s="31"/>
      <c r="D409" s="31"/>
      <c r="E409" s="31"/>
      <c r="F409" s="31"/>
      <c r="G409" s="31"/>
      <c r="H409" s="31"/>
      <c r="I409" s="31"/>
      <c r="J409" s="31"/>
      <c r="K409" s="31"/>
    </row>
    <row r="410" spans="1:11">
      <c r="A410" s="31"/>
      <c r="B410" s="31"/>
      <c r="C410" s="31"/>
      <c r="D410" s="31"/>
      <c r="E410" s="31"/>
      <c r="F410" s="31"/>
      <c r="G410" s="31"/>
      <c r="H410" s="31"/>
      <c r="I410" s="31"/>
      <c r="J410" s="31"/>
      <c r="K410" s="31"/>
    </row>
    <row r="411" spans="1:11">
      <c r="A411" s="31"/>
      <c r="B411" s="31"/>
      <c r="C411" s="31"/>
      <c r="D411" s="31"/>
      <c r="E411" s="31"/>
      <c r="F411" s="31"/>
      <c r="G411" s="31"/>
      <c r="H411" s="31"/>
      <c r="I411" s="31"/>
      <c r="J411" s="31"/>
      <c r="K411" s="31"/>
    </row>
    <row r="412" spans="1:11">
      <c r="A412" s="31"/>
      <c r="B412" s="31"/>
      <c r="C412" s="31"/>
      <c r="D412" s="31"/>
      <c r="E412" s="31"/>
      <c r="F412" s="31"/>
      <c r="G412" s="31"/>
      <c r="H412" s="31"/>
      <c r="I412" s="31"/>
      <c r="J412" s="31"/>
      <c r="K412" s="31"/>
    </row>
    <row r="413" spans="1:11">
      <c r="A413" s="31"/>
      <c r="B413" s="31"/>
      <c r="C413" s="31"/>
      <c r="D413" s="31"/>
      <c r="E413" s="31"/>
      <c r="F413" s="31"/>
      <c r="G413" s="31"/>
      <c r="H413" s="31"/>
      <c r="I413" s="31"/>
      <c r="J413" s="31"/>
      <c r="K413" s="31"/>
    </row>
    <row r="414" spans="1:11">
      <c r="A414" s="31"/>
      <c r="B414" s="31"/>
      <c r="C414" s="31"/>
      <c r="D414" s="31"/>
      <c r="E414" s="31"/>
      <c r="F414" s="31"/>
      <c r="G414" s="31"/>
      <c r="H414" s="31"/>
      <c r="I414" s="31"/>
      <c r="J414" s="31"/>
      <c r="K414" s="31"/>
    </row>
    <row r="415" spans="1:11">
      <c r="A415" s="31"/>
      <c r="B415" s="31"/>
      <c r="C415" s="31"/>
      <c r="D415" s="31"/>
      <c r="E415" s="31"/>
      <c r="F415" s="31"/>
      <c r="G415" s="31"/>
      <c r="H415" s="31"/>
      <c r="I415" s="31"/>
      <c r="J415" s="31"/>
      <c r="K415" s="31"/>
    </row>
    <row r="416" spans="1:11">
      <c r="A416" s="31"/>
      <c r="B416" s="31"/>
      <c r="C416" s="31"/>
      <c r="D416" s="31"/>
      <c r="E416" s="31"/>
      <c r="F416" s="31"/>
      <c r="G416" s="31"/>
      <c r="H416" s="31"/>
      <c r="I416" s="31"/>
      <c r="J416" s="31"/>
      <c r="K416" s="31"/>
    </row>
    <row r="417" spans="1:11">
      <c r="A417" s="31"/>
      <c r="B417" s="31"/>
      <c r="C417" s="31"/>
      <c r="D417" s="31"/>
      <c r="E417" s="31"/>
      <c r="F417" s="31"/>
      <c r="G417" s="31"/>
      <c r="H417" s="31"/>
      <c r="I417" s="31"/>
      <c r="J417" s="31"/>
      <c r="K417" s="31"/>
    </row>
    <row r="418" spans="1:11">
      <c r="A418" s="31"/>
      <c r="B418" s="31"/>
      <c r="C418" s="31"/>
      <c r="D418" s="31"/>
      <c r="E418" s="31"/>
      <c r="F418" s="31"/>
      <c r="G418" s="31"/>
      <c r="H418" s="31"/>
      <c r="I418" s="31"/>
      <c r="J418" s="31"/>
      <c r="K418" s="31"/>
    </row>
    <row r="419" spans="1:11">
      <c r="A419" s="31"/>
      <c r="B419" s="31"/>
      <c r="C419" s="31"/>
      <c r="D419" s="31"/>
      <c r="E419" s="31"/>
      <c r="F419" s="31"/>
      <c r="G419" s="31"/>
      <c r="H419" s="31"/>
      <c r="I419" s="31"/>
      <c r="J419" s="31"/>
      <c r="K419" s="31"/>
    </row>
  </sheetData>
  <sheetProtection algorithmName="SHA-512" hashValue="03h4ACKAqHCuGnLDb47EoVYXZrp2HNAqutSGbE5snBTSvKFt2MvZo6tw0qioKiwvOAGkRMgfXNdsmegfcTlxeg==" saltValue="ZfzZ7yR2jundfMUUCWER0g==" spinCount="100000" sheet="1" objects="1" scenarios="1"/>
  <customSheetViews>
    <customSheetView guid="{3079B05A-4798-48F3-BA09-C4C2B7B2CB54}" fitToPage="1" showRuler="0" topLeftCell="A10">
      <selection activeCell="M16" sqref="M16"/>
      <pageMargins left="0" right="0" top="0" bottom="0" header="0" footer="0"/>
      <printOptions horizontalCentered="1" verticalCentered="1"/>
      <pageSetup scale="96" orientation="portrait" r:id="rId1"/>
      <headerFooter alignWithMargins="0"/>
    </customSheetView>
    <customSheetView guid="{2B24C077-DB46-49C7-BC51-B664F0334898}" fitToPage="1" showRuler="0" topLeftCell="A10">
      <selection activeCell="M16" sqref="M16"/>
      <pageMargins left="0" right="0" top="0" bottom="0" header="0" footer="0"/>
      <printOptions horizontalCentered="1" verticalCentered="1"/>
      <pageSetup scale="96" orientation="portrait" r:id="rId2"/>
      <headerFooter alignWithMargins="0"/>
    </customSheetView>
  </customSheetViews>
  <mergeCells count="43">
    <mergeCell ref="B15:E15"/>
    <mergeCell ref="B17:E17"/>
    <mergeCell ref="A1:H2"/>
    <mergeCell ref="F3:K3"/>
    <mergeCell ref="A3:D3"/>
    <mergeCell ref="A8:A9"/>
    <mergeCell ref="F5:K6"/>
    <mergeCell ref="C10:E10"/>
    <mergeCell ref="A11:E11"/>
    <mergeCell ref="A12:E12"/>
    <mergeCell ref="D16:E16"/>
    <mergeCell ref="C33:E33"/>
    <mergeCell ref="C34:E34"/>
    <mergeCell ref="J39:K39"/>
    <mergeCell ref="B8:E9"/>
    <mergeCell ref="B13:E13"/>
    <mergeCell ref="B14:E14"/>
    <mergeCell ref="F13:K14"/>
    <mergeCell ref="F27:K28"/>
    <mergeCell ref="A19:D19"/>
    <mergeCell ref="G29:K31"/>
    <mergeCell ref="F15:I15"/>
    <mergeCell ref="C29:E29"/>
    <mergeCell ref="C30:E30"/>
    <mergeCell ref="I19:K19"/>
    <mergeCell ref="D26:E26"/>
    <mergeCell ref="C28:E28"/>
    <mergeCell ref="F32:K32"/>
    <mergeCell ref="A27:D27"/>
    <mergeCell ref="F21:K21"/>
    <mergeCell ref="C24:D24"/>
    <mergeCell ref="C32:E32"/>
    <mergeCell ref="C31:E31"/>
    <mergeCell ref="B41:F41"/>
    <mergeCell ref="H41:K41"/>
    <mergeCell ref="B42:F42"/>
    <mergeCell ref="H42:K42"/>
    <mergeCell ref="A38:F38"/>
    <mergeCell ref="G38:K38"/>
    <mergeCell ref="D39:F39"/>
    <mergeCell ref="B40:C40"/>
    <mergeCell ref="E40:F40"/>
    <mergeCell ref="H40:I40"/>
  </mergeCells>
  <phoneticPr fontId="2" type="noConversion"/>
  <printOptions horizontalCentered="1" verticalCentered="1"/>
  <pageMargins left="0.5" right="0.5" top="0.5" bottom="0.5" header="0" footer="0"/>
  <pageSetup scale="86" orientation="portrait" r:id="rId3"/>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04"/>
  <sheetViews>
    <sheetView showGridLines="0" zoomScale="80" zoomScaleNormal="100" workbookViewId="0">
      <selection activeCell="D3" sqref="D3:G3"/>
    </sheetView>
  </sheetViews>
  <sheetFormatPr defaultRowHeight="12.75"/>
  <cols>
    <col min="1" max="1" width="6.85546875" style="167" customWidth="1"/>
    <col min="2" max="2" width="17.85546875" style="167" customWidth="1"/>
    <col min="3" max="3" width="8.7109375" style="167" customWidth="1"/>
    <col min="4" max="4" width="23.42578125" style="167" customWidth="1"/>
    <col min="5" max="5" width="8.7109375" style="167" customWidth="1"/>
    <col min="6" max="6" width="43.42578125" style="151" customWidth="1"/>
    <col min="7" max="7" width="17.85546875" style="168" customWidth="1"/>
    <col min="8" max="8" width="15.28515625" style="296" customWidth="1"/>
    <col min="9" max="9" width="40.7109375" customWidth="1"/>
  </cols>
  <sheetData>
    <row r="1" spans="1:12" s="25" customFormat="1" ht="30" customHeight="1">
      <c r="A1" s="905" t="s">
        <v>585</v>
      </c>
      <c r="B1" s="905"/>
      <c r="C1" s="905"/>
      <c r="D1" s="905"/>
      <c r="E1" s="905"/>
      <c r="F1" s="905"/>
      <c r="G1" s="905"/>
      <c r="H1" s="311"/>
    </row>
    <row r="2" spans="1:12" s="1" customFormat="1" ht="80.25" customHeight="1">
      <c r="A2" s="907" t="s">
        <v>586</v>
      </c>
      <c r="B2" s="907"/>
      <c r="C2" s="907"/>
      <c r="D2" s="907"/>
      <c r="E2" s="907"/>
      <c r="F2" s="907"/>
      <c r="G2" s="907"/>
      <c r="H2" s="288"/>
    </row>
    <row r="3" spans="1:12" s="314" customFormat="1" ht="36.75" customHeight="1">
      <c r="A3" s="908" t="s">
        <v>587</v>
      </c>
      <c r="B3" s="908"/>
      <c r="C3" s="908"/>
      <c r="D3" s="910" t="str">
        <f>SF424A!$C$2</f>
        <v xml:space="preserve"> </v>
      </c>
      <c r="E3" s="910"/>
      <c r="F3" s="910"/>
      <c r="G3" s="910"/>
      <c r="H3" s="312"/>
      <c r="I3" s="313"/>
    </row>
    <row r="5" spans="1:12" s="1" customFormat="1" ht="24" customHeight="1">
      <c r="A5" s="327"/>
      <c r="B5" s="327"/>
      <c r="C5" s="327"/>
      <c r="D5" s="327"/>
      <c r="E5" s="327"/>
      <c r="F5" s="327"/>
      <c r="G5" s="327"/>
      <c r="H5" s="288"/>
    </row>
    <row r="6" spans="1:12" s="6" customFormat="1" ht="15.75" customHeight="1">
      <c r="A6" s="913" t="s">
        <v>588</v>
      </c>
      <c r="B6" s="913"/>
      <c r="C6" s="913"/>
      <c r="D6" s="913"/>
      <c r="E6" s="154"/>
      <c r="F6" s="154"/>
      <c r="G6" s="154"/>
      <c r="H6" s="289"/>
    </row>
    <row r="7" spans="1:12" s="344" customFormat="1" ht="20.100000000000001" customHeight="1">
      <c r="A7" s="345" t="str">
        <f>IF('COVER PAGE'!F12&gt;0,'COVER PAGE'!F12," ")</f>
        <v xml:space="preserve"> </v>
      </c>
      <c r="B7" s="532" t="s">
        <v>429</v>
      </c>
      <c r="C7" s="341"/>
      <c r="D7" s="341"/>
      <c r="E7" s="342"/>
      <c r="F7" s="342"/>
      <c r="G7" s="342"/>
      <c r="H7" s="343"/>
    </row>
    <row r="8" spans="1:12" s="6" customFormat="1" ht="20.100000000000001" customHeight="1">
      <c r="A8" s="345" t="str">
        <f>IF('COVER PAGE'!F13&gt;0,'COVER PAGE'!F13," ")</f>
        <v xml:space="preserve"> </v>
      </c>
      <c r="B8" s="911" t="s">
        <v>430</v>
      </c>
      <c r="C8" s="912"/>
      <c r="D8" s="912"/>
      <c r="E8" s="154"/>
      <c r="F8" s="154"/>
      <c r="G8" s="154"/>
      <c r="H8" s="289"/>
    </row>
    <row r="9" spans="1:12" s="6" customFormat="1" ht="20.100000000000001" customHeight="1">
      <c r="A9" s="345" t="str">
        <f>IF('COVER PAGE'!F14&gt;0,'COVER PAGE'!F14," ")</f>
        <v xml:space="preserve"> </v>
      </c>
      <c r="B9" s="911" t="s">
        <v>431</v>
      </c>
      <c r="C9" s="912"/>
      <c r="D9" s="912"/>
      <c r="E9" s="154"/>
      <c r="F9" s="154"/>
      <c r="G9" s="154"/>
      <c r="H9" s="289"/>
    </row>
    <row r="10" spans="1:12" s="6" customFormat="1" ht="15.75" customHeight="1">
      <c r="A10" s="153"/>
      <c r="B10" s="154"/>
      <c r="C10" s="154"/>
      <c r="D10" s="154"/>
      <c r="E10" s="154"/>
      <c r="F10" s="154"/>
      <c r="G10" s="154"/>
      <c r="H10" s="289"/>
    </row>
    <row r="11" spans="1:12" s="1" customFormat="1" ht="12.75" customHeight="1">
      <c r="A11" s="155"/>
      <c r="B11" s="155"/>
      <c r="C11" s="155"/>
      <c r="D11" s="155"/>
      <c r="E11" s="155"/>
      <c r="F11" s="156"/>
      <c r="G11" s="157" t="s">
        <v>589</v>
      </c>
      <c r="H11" s="290"/>
    </row>
    <row r="12" spans="1:12" s="2" customFormat="1" ht="30" customHeight="1">
      <c r="A12" s="158" t="s">
        <v>590</v>
      </c>
      <c r="B12" s="158"/>
      <c r="C12" s="158"/>
      <c r="D12" s="158"/>
      <c r="E12" s="158"/>
      <c r="F12" s="159"/>
      <c r="G12" s="160"/>
      <c r="H12" s="291"/>
    </row>
    <row r="13" spans="1:12" s="1" customFormat="1" ht="30" customHeight="1">
      <c r="A13" s="155" t="s">
        <v>3</v>
      </c>
      <c r="B13" s="906" t="s">
        <v>591</v>
      </c>
      <c r="C13" s="906"/>
      <c r="D13" s="906"/>
      <c r="E13" s="906"/>
      <c r="F13" s="906"/>
      <c r="G13" s="161"/>
      <c r="H13" s="906"/>
      <c r="I13" s="906"/>
      <c r="J13" s="906"/>
      <c r="K13" s="906"/>
      <c r="L13" s="906"/>
    </row>
    <row r="14" spans="1:12" s="1" customFormat="1" ht="30" customHeight="1">
      <c r="A14" s="155" t="s">
        <v>592</v>
      </c>
      <c r="B14" s="906" t="s">
        <v>593</v>
      </c>
      <c r="C14" s="906"/>
      <c r="D14" s="906"/>
      <c r="E14" s="906"/>
      <c r="F14" s="906"/>
      <c r="G14" s="161"/>
      <c r="H14" s="292"/>
    </row>
    <row r="15" spans="1:12" s="1" customFormat="1" ht="30" customHeight="1">
      <c r="A15" s="155" t="s">
        <v>594</v>
      </c>
      <c r="B15" s="906" t="s">
        <v>595</v>
      </c>
      <c r="C15" s="906"/>
      <c r="D15" s="906"/>
      <c r="E15" s="906"/>
      <c r="F15" s="906"/>
      <c r="G15" s="161"/>
      <c r="H15" s="292"/>
      <c r="I15" s="15"/>
    </row>
    <row r="16" spans="1:12" s="1" customFormat="1" ht="30" customHeight="1">
      <c r="A16" s="155"/>
      <c r="B16" s="909"/>
      <c r="C16" s="909"/>
      <c r="D16" s="909"/>
      <c r="E16" s="909"/>
      <c r="F16" s="909"/>
      <c r="G16" s="161"/>
      <c r="H16" s="292"/>
    </row>
    <row r="17" spans="1:12" s="1" customFormat="1" ht="30" customHeight="1">
      <c r="A17" s="155"/>
      <c r="B17" s="155"/>
      <c r="C17" s="155"/>
      <c r="D17" s="155"/>
      <c r="E17" s="155"/>
      <c r="F17" s="531"/>
      <c r="G17" s="162"/>
      <c r="H17" s="292"/>
    </row>
    <row r="18" spans="1:12" s="2" customFormat="1" ht="30" customHeight="1">
      <c r="A18" s="158" t="s">
        <v>596</v>
      </c>
      <c r="B18" s="158"/>
      <c r="C18" s="158"/>
      <c r="D18" s="158"/>
      <c r="E18" s="158"/>
      <c r="F18" s="163"/>
      <c r="G18" s="415"/>
      <c r="H18" s="293"/>
    </row>
    <row r="19" spans="1:12" s="2" customFormat="1" ht="30" customHeight="1">
      <c r="A19" s="155" t="s">
        <v>9</v>
      </c>
      <c r="B19" s="155" t="s">
        <v>597</v>
      </c>
      <c r="C19" s="155"/>
      <c r="D19" s="155"/>
      <c r="E19" s="164"/>
      <c r="F19" s="165"/>
      <c r="G19" s="416"/>
      <c r="H19" s="287" t="s">
        <v>598</v>
      </c>
    </row>
    <row r="20" spans="1:12" s="2" customFormat="1" ht="30" customHeight="1">
      <c r="A20" s="155" t="s">
        <v>11</v>
      </c>
      <c r="B20" s="155" t="s">
        <v>599</v>
      </c>
      <c r="C20" s="155"/>
      <c r="D20" s="155"/>
      <c r="E20" s="164"/>
      <c r="F20" s="165"/>
      <c r="G20" s="416"/>
      <c r="H20" s="287" t="s">
        <v>600</v>
      </c>
    </row>
    <row r="21" spans="1:12" s="1" customFormat="1" ht="30" customHeight="1">
      <c r="A21" s="155" t="s">
        <v>11</v>
      </c>
      <c r="B21" s="906" t="s">
        <v>601</v>
      </c>
      <c r="C21" s="906"/>
      <c r="D21" s="906"/>
      <c r="E21" s="906"/>
      <c r="F21" s="906"/>
      <c r="G21" s="161"/>
      <c r="H21" s="294"/>
    </row>
    <row r="22" spans="1:12" s="2" customFormat="1" ht="30" customHeight="1">
      <c r="A22" s="158" t="s">
        <v>602</v>
      </c>
      <c r="B22" s="158"/>
      <c r="C22" s="158"/>
      <c r="D22" s="158"/>
      <c r="E22" s="158"/>
      <c r="F22" s="163"/>
      <c r="G22" s="415"/>
      <c r="H22" s="293"/>
    </row>
    <row r="23" spans="1:12" s="1" customFormat="1" ht="30" customHeight="1">
      <c r="A23" s="155" t="s">
        <v>13</v>
      </c>
      <c r="B23" s="906" t="s">
        <v>603</v>
      </c>
      <c r="C23" s="906"/>
      <c r="D23" s="906"/>
      <c r="E23" s="906"/>
      <c r="F23" s="906"/>
      <c r="G23" s="161"/>
      <c r="H23" s="906"/>
      <c r="I23" s="906"/>
      <c r="J23" s="906"/>
      <c r="K23" s="906"/>
      <c r="L23" s="906"/>
    </row>
    <row r="24" spans="1:12" s="1" customFormat="1" ht="30" customHeight="1">
      <c r="A24" s="155" t="s">
        <v>15</v>
      </c>
      <c r="B24" s="906" t="s">
        <v>604</v>
      </c>
      <c r="C24" s="906"/>
      <c r="D24" s="906"/>
      <c r="E24" s="906"/>
      <c r="F24" s="906"/>
      <c r="G24" s="161"/>
      <c r="H24" s="906"/>
      <c r="I24" s="906"/>
      <c r="J24" s="906"/>
      <c r="K24" s="906"/>
      <c r="L24" s="906"/>
    </row>
    <row r="25" spans="1:12" s="1" customFormat="1" ht="30" customHeight="1">
      <c r="A25" s="155"/>
      <c r="B25" s="909"/>
      <c r="C25" s="909"/>
      <c r="D25" s="909"/>
      <c r="E25" s="909"/>
      <c r="F25" s="909"/>
      <c r="G25" s="161"/>
      <c r="H25" s="292"/>
    </row>
    <row r="26" spans="1:12" s="2" customFormat="1" ht="30" customHeight="1">
      <c r="A26" s="158" t="s">
        <v>605</v>
      </c>
      <c r="B26" s="158"/>
      <c r="C26" s="158"/>
      <c r="D26" s="158"/>
      <c r="E26" s="158"/>
      <c r="F26" s="163"/>
      <c r="G26" s="415"/>
      <c r="H26" s="293"/>
    </row>
    <row r="27" spans="1:12" s="1" customFormat="1" ht="30" customHeight="1">
      <c r="A27" s="155" t="s">
        <v>17</v>
      </c>
      <c r="B27" s="906" t="s">
        <v>606</v>
      </c>
      <c r="C27" s="906"/>
      <c r="D27" s="906"/>
      <c r="E27" s="906"/>
      <c r="F27" s="906"/>
      <c r="G27" s="416"/>
      <c r="H27" s="294"/>
    </row>
    <row r="28" spans="1:12" s="1" customFormat="1" ht="30" customHeight="1">
      <c r="A28" s="155" t="s">
        <v>19</v>
      </c>
      <c r="B28" s="906" t="s">
        <v>607</v>
      </c>
      <c r="C28" s="906"/>
      <c r="D28" s="906"/>
      <c r="E28" s="906"/>
      <c r="F28" s="906"/>
      <c r="G28" s="161"/>
      <c r="H28" s="292"/>
    </row>
    <row r="29" spans="1:12" s="1" customFormat="1" ht="30" customHeight="1">
      <c r="A29" s="155" t="s">
        <v>21</v>
      </c>
      <c r="B29" s="906" t="s">
        <v>608</v>
      </c>
      <c r="C29" s="906"/>
      <c r="D29" s="906"/>
      <c r="E29" s="906"/>
      <c r="F29" s="906"/>
      <c r="G29" s="161"/>
      <c r="H29" s="292"/>
    </row>
    <row r="30" spans="1:12" s="1" customFormat="1" ht="30" customHeight="1">
      <c r="A30" s="155"/>
      <c r="B30" s="909"/>
      <c r="C30" s="909"/>
      <c r="D30" s="909"/>
      <c r="E30" s="909"/>
      <c r="F30" s="909"/>
      <c r="G30" s="161"/>
      <c r="H30" s="292"/>
    </row>
    <row r="31" spans="1:12" s="5" customFormat="1" ht="30" customHeight="1" thickBot="1">
      <c r="A31" s="155"/>
      <c r="B31" s="155"/>
      <c r="C31" s="155"/>
      <c r="D31" s="914" t="s">
        <v>609</v>
      </c>
      <c r="E31" s="914"/>
      <c r="F31" s="915"/>
      <c r="G31" s="417">
        <f>SUM(G12:G30)</f>
        <v>0</v>
      </c>
      <c r="H31" s="295"/>
    </row>
    <row r="32" spans="1:12" s="1" customFormat="1" ht="30" customHeight="1">
      <c r="A32" s="155"/>
      <c r="B32" s="155"/>
      <c r="C32" s="155"/>
      <c r="D32" s="155"/>
      <c r="E32" s="155"/>
      <c r="F32" s="531"/>
      <c r="G32" s="166"/>
      <c r="H32" s="296"/>
    </row>
    <row r="33" spans="1:8" s="1" customFormat="1" ht="30" customHeight="1">
      <c r="A33" s="155"/>
      <c r="B33" s="155"/>
      <c r="C33" s="155"/>
      <c r="D33" s="155"/>
      <c r="E33" s="155"/>
      <c r="F33" s="531"/>
      <c r="G33" s="166"/>
      <c r="H33" s="296"/>
    </row>
    <row r="34" spans="1:8" s="1" customFormat="1" ht="30" customHeight="1">
      <c r="A34" s="155"/>
      <c r="B34" s="155"/>
      <c r="C34" s="155"/>
      <c r="D34" s="155"/>
      <c r="E34" s="155"/>
      <c r="F34" s="531"/>
      <c r="G34" s="166"/>
      <c r="H34" s="296"/>
    </row>
    <row r="35" spans="1:8" s="1" customFormat="1" ht="30" customHeight="1">
      <c r="A35" s="155"/>
      <c r="B35" s="155"/>
      <c r="C35" s="155"/>
      <c r="D35" s="155"/>
      <c r="E35" s="155"/>
      <c r="F35" s="531"/>
      <c r="G35" s="166"/>
      <c r="H35" s="296"/>
    </row>
    <row r="36" spans="1:8" s="1" customFormat="1" ht="30" customHeight="1">
      <c r="A36" s="155"/>
      <c r="B36" s="155"/>
      <c r="C36" s="155"/>
      <c r="D36" s="155"/>
      <c r="E36" s="155"/>
      <c r="F36" s="531"/>
      <c r="G36" s="166"/>
      <c r="H36" s="296"/>
    </row>
    <row r="37" spans="1:8" s="1" customFormat="1" ht="30" customHeight="1">
      <c r="A37" s="155"/>
      <c r="B37" s="155"/>
      <c r="C37" s="155"/>
      <c r="D37" s="155"/>
      <c r="E37" s="155"/>
      <c r="F37" s="531"/>
      <c r="G37" s="166"/>
      <c r="H37" s="296"/>
    </row>
    <row r="38" spans="1:8" s="1" customFormat="1" ht="30" customHeight="1">
      <c r="A38" s="155"/>
      <c r="B38" s="155"/>
      <c r="C38" s="155"/>
      <c r="D38" s="155"/>
      <c r="E38" s="155"/>
      <c r="F38" s="531"/>
      <c r="G38" s="166"/>
      <c r="H38" s="296"/>
    </row>
    <row r="39" spans="1:8" s="1" customFormat="1" ht="30" customHeight="1">
      <c r="A39" s="155"/>
      <c r="B39" s="155"/>
      <c r="C39" s="155"/>
      <c r="D39" s="155"/>
      <c r="E39" s="155"/>
      <c r="F39" s="531"/>
      <c r="G39" s="166"/>
      <c r="H39" s="296"/>
    </row>
    <row r="40" spans="1:8" s="1" customFormat="1" ht="30" customHeight="1">
      <c r="A40" s="155"/>
      <c r="B40" s="155"/>
      <c r="C40" s="155"/>
      <c r="D40" s="155"/>
      <c r="E40" s="155"/>
      <c r="F40" s="531"/>
      <c r="G40" s="166"/>
      <c r="H40" s="296"/>
    </row>
    <row r="41" spans="1:8" s="1" customFormat="1" ht="30" customHeight="1">
      <c r="A41" s="155"/>
      <c r="B41" s="155"/>
      <c r="C41" s="155"/>
      <c r="D41" s="155"/>
      <c r="E41" s="155"/>
      <c r="F41" s="531"/>
      <c r="G41" s="166"/>
      <c r="H41" s="296"/>
    </row>
    <row r="42" spans="1:8" s="1" customFormat="1" ht="30" customHeight="1">
      <c r="A42" s="155"/>
      <c r="B42" s="155"/>
      <c r="C42" s="155"/>
      <c r="D42" s="155"/>
      <c r="E42" s="155"/>
      <c r="F42" s="531"/>
      <c r="G42" s="166"/>
      <c r="H42" s="296"/>
    </row>
    <row r="43" spans="1:8" s="1" customFormat="1" ht="30" customHeight="1">
      <c r="A43" s="155"/>
      <c r="B43" s="155"/>
      <c r="C43" s="155"/>
      <c r="D43" s="155"/>
      <c r="E43" s="155"/>
      <c r="F43" s="531"/>
      <c r="G43" s="166"/>
      <c r="H43" s="296"/>
    </row>
    <row r="44" spans="1:8" s="1" customFormat="1" ht="30" customHeight="1">
      <c r="A44" s="155"/>
      <c r="B44" s="155"/>
      <c r="C44" s="155"/>
      <c r="D44" s="155"/>
      <c r="E44" s="155"/>
      <c r="F44" s="531"/>
      <c r="G44" s="166"/>
      <c r="H44" s="296"/>
    </row>
    <row r="45" spans="1:8" s="1" customFormat="1" ht="30" customHeight="1">
      <c r="A45" s="155"/>
      <c r="B45" s="155"/>
      <c r="C45" s="155"/>
      <c r="D45" s="155"/>
      <c r="E45" s="155"/>
      <c r="F45" s="531"/>
      <c r="G45" s="166"/>
      <c r="H45" s="296"/>
    </row>
    <row r="46" spans="1:8" s="1" customFormat="1" ht="30" customHeight="1">
      <c r="A46" s="155"/>
      <c r="B46" s="155"/>
      <c r="C46" s="155"/>
      <c r="D46" s="155"/>
      <c r="E46" s="155"/>
      <c r="F46" s="531"/>
      <c r="G46" s="166"/>
      <c r="H46" s="296"/>
    </row>
    <row r="47" spans="1:8" s="1" customFormat="1" ht="30" customHeight="1">
      <c r="A47" s="155"/>
      <c r="B47" s="155"/>
      <c r="C47" s="155"/>
      <c r="D47" s="155"/>
      <c r="E47" s="155"/>
      <c r="F47" s="531"/>
      <c r="G47" s="166"/>
      <c r="H47" s="296"/>
    </row>
    <row r="48" spans="1:8" s="1" customFormat="1" ht="30" customHeight="1">
      <c r="A48" s="155"/>
      <c r="B48" s="155"/>
      <c r="C48" s="155"/>
      <c r="D48" s="155"/>
      <c r="E48" s="155"/>
      <c r="F48" s="531"/>
      <c r="G48" s="166"/>
      <c r="H48" s="296"/>
    </row>
    <row r="49" spans="1:8" s="1" customFormat="1" ht="30" customHeight="1">
      <c r="A49" s="155"/>
      <c r="B49" s="155"/>
      <c r="C49" s="155"/>
      <c r="D49" s="155"/>
      <c r="E49" s="155"/>
      <c r="F49" s="531"/>
      <c r="G49" s="166"/>
      <c r="H49" s="296"/>
    </row>
    <row r="50" spans="1:8" s="1" customFormat="1" ht="30" customHeight="1">
      <c r="A50" s="155"/>
      <c r="B50" s="155"/>
      <c r="C50" s="155"/>
      <c r="D50" s="155"/>
      <c r="E50" s="155"/>
      <c r="F50" s="531"/>
      <c r="G50" s="166"/>
      <c r="H50" s="296"/>
    </row>
    <row r="51" spans="1:8" s="1" customFormat="1" ht="15.75">
      <c r="A51" s="155"/>
      <c r="B51" s="155"/>
      <c r="C51" s="155"/>
      <c r="D51" s="155"/>
      <c r="E51" s="155"/>
      <c r="F51" s="531"/>
      <c r="G51" s="166"/>
      <c r="H51" s="296"/>
    </row>
    <row r="52" spans="1:8" s="1" customFormat="1" ht="15.75">
      <c r="A52" s="155"/>
      <c r="B52" s="155"/>
      <c r="C52" s="155"/>
      <c r="D52" s="155"/>
      <c r="E52" s="155"/>
      <c r="F52" s="531"/>
      <c r="G52" s="166"/>
      <c r="H52" s="296"/>
    </row>
    <row r="53" spans="1:8" s="1" customFormat="1" ht="15.75">
      <c r="A53" s="155"/>
      <c r="B53" s="155"/>
      <c r="C53" s="155"/>
      <c r="D53" s="155"/>
      <c r="E53" s="155"/>
      <c r="F53" s="531"/>
      <c r="G53" s="166"/>
      <c r="H53" s="296"/>
    </row>
    <row r="54" spans="1:8" s="1" customFormat="1" ht="15.75">
      <c r="A54" s="155"/>
      <c r="B54" s="155"/>
      <c r="C54" s="155"/>
      <c r="D54" s="155"/>
      <c r="E54" s="155"/>
      <c r="F54" s="531"/>
      <c r="G54" s="166"/>
      <c r="H54" s="296"/>
    </row>
    <row r="55" spans="1:8" s="1" customFormat="1" ht="15.75">
      <c r="A55" s="155"/>
      <c r="B55" s="155"/>
      <c r="C55" s="155"/>
      <c r="D55" s="155"/>
      <c r="E55" s="155"/>
      <c r="F55" s="531"/>
      <c r="G55" s="166"/>
      <c r="H55" s="296"/>
    </row>
    <row r="56" spans="1:8" s="1" customFormat="1" ht="15.75">
      <c r="A56" s="155"/>
      <c r="B56" s="155"/>
      <c r="C56" s="155"/>
      <c r="D56" s="155"/>
      <c r="E56" s="155"/>
      <c r="F56" s="531"/>
      <c r="G56" s="166"/>
      <c r="H56" s="296"/>
    </row>
    <row r="57" spans="1:8" s="1" customFormat="1" ht="15.75">
      <c r="A57" s="155"/>
      <c r="B57" s="155"/>
      <c r="C57" s="155"/>
      <c r="D57" s="155"/>
      <c r="E57" s="155"/>
      <c r="F57" s="531"/>
      <c r="G57" s="166"/>
      <c r="H57" s="296"/>
    </row>
    <row r="58" spans="1:8" s="1" customFormat="1" ht="15.75">
      <c r="A58" s="155"/>
      <c r="B58" s="155"/>
      <c r="C58" s="155"/>
      <c r="D58" s="155"/>
      <c r="E58" s="155"/>
      <c r="F58" s="531"/>
      <c r="G58" s="166"/>
      <c r="H58" s="296"/>
    </row>
    <row r="59" spans="1:8" s="1" customFormat="1" ht="15.75">
      <c r="A59" s="155"/>
      <c r="B59" s="155"/>
      <c r="C59" s="155"/>
      <c r="D59" s="155"/>
      <c r="E59" s="155"/>
      <c r="F59" s="531"/>
      <c r="G59" s="166"/>
      <c r="H59" s="296"/>
    </row>
    <row r="60" spans="1:8" s="1" customFormat="1" ht="15.75">
      <c r="A60" s="155"/>
      <c r="B60" s="155"/>
      <c r="C60" s="155"/>
      <c r="D60" s="155"/>
      <c r="E60" s="155"/>
      <c r="F60" s="531"/>
      <c r="G60" s="166"/>
      <c r="H60" s="296"/>
    </row>
    <row r="61" spans="1:8" s="1" customFormat="1" ht="15.75">
      <c r="A61" s="155"/>
      <c r="B61" s="155"/>
      <c r="C61" s="155"/>
      <c r="D61" s="155"/>
      <c r="E61" s="155"/>
      <c r="F61" s="531"/>
      <c r="G61" s="166"/>
      <c r="H61" s="296"/>
    </row>
    <row r="62" spans="1:8" s="1" customFormat="1" ht="15.75">
      <c r="A62" s="155"/>
      <c r="B62" s="155"/>
      <c r="C62" s="155"/>
      <c r="D62" s="155"/>
      <c r="E62" s="155"/>
      <c r="F62" s="531"/>
      <c r="G62" s="166"/>
      <c r="H62" s="296"/>
    </row>
    <row r="63" spans="1:8" s="1" customFormat="1" ht="15.75">
      <c r="A63" s="155"/>
      <c r="B63" s="155"/>
      <c r="C63" s="155"/>
      <c r="D63" s="155"/>
      <c r="E63" s="155"/>
      <c r="F63" s="531"/>
      <c r="G63" s="166"/>
      <c r="H63" s="296"/>
    </row>
    <row r="64" spans="1:8" s="1" customFormat="1" ht="15.75">
      <c r="A64" s="155"/>
      <c r="B64" s="155"/>
      <c r="C64" s="155"/>
      <c r="D64" s="155"/>
      <c r="E64" s="155"/>
      <c r="F64" s="531"/>
      <c r="G64" s="166"/>
      <c r="H64" s="296"/>
    </row>
    <row r="65" spans="1:8" s="1" customFormat="1" ht="15.75">
      <c r="A65" s="155"/>
      <c r="B65" s="155"/>
      <c r="C65" s="155"/>
      <c r="D65" s="155"/>
      <c r="E65" s="155"/>
      <c r="F65" s="531"/>
      <c r="G65" s="166"/>
      <c r="H65" s="296"/>
    </row>
    <row r="66" spans="1:8" s="1" customFormat="1" ht="15.75">
      <c r="A66" s="155"/>
      <c r="B66" s="155"/>
      <c r="C66" s="155"/>
      <c r="D66" s="155"/>
      <c r="E66" s="155"/>
      <c r="F66" s="531"/>
      <c r="G66" s="166"/>
      <c r="H66" s="296"/>
    </row>
    <row r="67" spans="1:8" s="1" customFormat="1" ht="15.75">
      <c r="A67" s="155"/>
      <c r="B67" s="155"/>
      <c r="C67" s="155"/>
      <c r="D67" s="155"/>
      <c r="E67" s="155"/>
      <c r="F67" s="531"/>
      <c r="G67" s="166"/>
      <c r="H67" s="296"/>
    </row>
    <row r="68" spans="1:8" s="1" customFormat="1" ht="15.75">
      <c r="A68" s="155"/>
      <c r="B68" s="155"/>
      <c r="C68" s="155"/>
      <c r="D68" s="155"/>
      <c r="E68" s="155"/>
      <c r="F68" s="531"/>
      <c r="G68" s="166"/>
      <c r="H68" s="296"/>
    </row>
    <row r="69" spans="1:8" s="1" customFormat="1" ht="15.75">
      <c r="A69" s="155"/>
      <c r="B69" s="155"/>
      <c r="C69" s="155"/>
      <c r="D69" s="155"/>
      <c r="E69" s="155"/>
      <c r="F69" s="531"/>
      <c r="G69" s="166"/>
      <c r="H69" s="296"/>
    </row>
    <row r="70" spans="1:8" s="1" customFormat="1" ht="15.75">
      <c r="A70" s="155"/>
      <c r="B70" s="155"/>
      <c r="C70" s="155"/>
      <c r="D70" s="155"/>
      <c r="E70" s="155"/>
      <c r="F70" s="531"/>
      <c r="G70" s="166"/>
      <c r="H70" s="296"/>
    </row>
    <row r="71" spans="1:8" s="1" customFormat="1" ht="15.75">
      <c r="A71" s="155"/>
      <c r="B71" s="155"/>
      <c r="C71" s="155"/>
      <c r="D71" s="155"/>
      <c r="E71" s="155"/>
      <c r="F71" s="531"/>
      <c r="G71" s="166"/>
      <c r="H71" s="296"/>
    </row>
    <row r="72" spans="1:8" s="1" customFormat="1" ht="15.75">
      <c r="A72" s="155"/>
      <c r="B72" s="155"/>
      <c r="C72" s="155"/>
      <c r="D72" s="155"/>
      <c r="E72" s="155"/>
      <c r="F72" s="531"/>
      <c r="G72" s="166"/>
      <c r="H72" s="296"/>
    </row>
    <row r="73" spans="1:8" s="1" customFormat="1" ht="15.75">
      <c r="A73" s="155"/>
      <c r="B73" s="155"/>
      <c r="C73" s="155"/>
      <c r="D73" s="155"/>
      <c r="E73" s="155"/>
      <c r="F73" s="531"/>
      <c r="G73" s="166"/>
      <c r="H73" s="296"/>
    </row>
    <row r="74" spans="1:8" s="1" customFormat="1" ht="15.75">
      <c r="A74" s="155"/>
      <c r="B74" s="155"/>
      <c r="C74" s="155"/>
      <c r="D74" s="155"/>
      <c r="E74" s="155"/>
      <c r="F74" s="531"/>
      <c r="G74" s="166"/>
      <c r="H74" s="296"/>
    </row>
    <row r="75" spans="1:8" s="1" customFormat="1" ht="15.75">
      <c r="A75" s="155"/>
      <c r="B75" s="155"/>
      <c r="C75" s="155"/>
      <c r="D75" s="155"/>
      <c r="E75" s="155"/>
      <c r="F75" s="531"/>
      <c r="G75" s="166"/>
      <c r="H75" s="296"/>
    </row>
    <row r="76" spans="1:8" s="1" customFormat="1" ht="15.75">
      <c r="A76" s="155"/>
      <c r="B76" s="155"/>
      <c r="C76" s="155"/>
      <c r="D76" s="155"/>
      <c r="E76" s="155"/>
      <c r="F76" s="531"/>
      <c r="G76" s="166"/>
      <c r="H76" s="296"/>
    </row>
    <row r="77" spans="1:8" s="1" customFormat="1" ht="15.75">
      <c r="A77" s="155"/>
      <c r="B77" s="155"/>
      <c r="C77" s="155"/>
      <c r="D77" s="155"/>
      <c r="E77" s="155"/>
      <c r="F77" s="156"/>
      <c r="G77" s="166"/>
      <c r="H77" s="296"/>
    </row>
    <row r="78" spans="1:8" s="1" customFormat="1" ht="15.75">
      <c r="A78" s="155"/>
      <c r="B78" s="155"/>
      <c r="C78" s="155"/>
      <c r="D78" s="155"/>
      <c r="E78" s="155"/>
      <c r="F78" s="156"/>
      <c r="G78" s="166"/>
      <c r="H78" s="296"/>
    </row>
    <row r="79" spans="1:8" s="1" customFormat="1" ht="15.75">
      <c r="A79" s="155"/>
      <c r="B79" s="155"/>
      <c r="C79" s="155"/>
      <c r="D79" s="155"/>
      <c r="E79" s="155"/>
      <c r="F79" s="156"/>
      <c r="G79" s="166"/>
      <c r="H79" s="296"/>
    </row>
    <row r="80" spans="1:8" s="1" customFormat="1" ht="15.75">
      <c r="A80" s="155"/>
      <c r="B80" s="155"/>
      <c r="C80" s="155"/>
      <c r="D80" s="155"/>
      <c r="E80" s="155"/>
      <c r="F80" s="156"/>
      <c r="G80" s="166"/>
      <c r="H80" s="296"/>
    </row>
    <row r="81" spans="1:8" s="1" customFormat="1" ht="15.75">
      <c r="A81" s="155"/>
      <c r="B81" s="155"/>
      <c r="C81" s="155"/>
      <c r="D81" s="155"/>
      <c r="E81" s="155"/>
      <c r="F81" s="156"/>
      <c r="G81" s="166"/>
      <c r="H81" s="296"/>
    </row>
    <row r="82" spans="1:8" s="1" customFormat="1" ht="15.75">
      <c r="A82" s="155"/>
      <c r="B82" s="155"/>
      <c r="C82" s="155"/>
      <c r="D82" s="155"/>
      <c r="E82" s="155"/>
      <c r="F82" s="156"/>
      <c r="G82" s="166"/>
      <c r="H82" s="296"/>
    </row>
    <row r="83" spans="1:8" s="1" customFormat="1" ht="15.75">
      <c r="A83" s="155"/>
      <c r="B83" s="155"/>
      <c r="C83" s="155"/>
      <c r="D83" s="155"/>
      <c r="E83" s="155"/>
      <c r="F83" s="156"/>
      <c r="G83" s="166"/>
      <c r="H83" s="296"/>
    </row>
    <row r="84" spans="1:8" s="1" customFormat="1" ht="15.75">
      <c r="A84" s="155"/>
      <c r="B84" s="155"/>
      <c r="C84" s="155"/>
      <c r="D84" s="155"/>
      <c r="E84" s="155"/>
      <c r="F84" s="156"/>
      <c r="G84" s="166"/>
      <c r="H84" s="296"/>
    </row>
    <row r="85" spans="1:8" s="1" customFormat="1" ht="15.75">
      <c r="A85" s="155"/>
      <c r="B85" s="155"/>
      <c r="C85" s="155"/>
      <c r="D85" s="155"/>
      <c r="E85" s="155"/>
      <c r="F85" s="156"/>
      <c r="G85" s="166"/>
      <c r="H85" s="296"/>
    </row>
    <row r="86" spans="1:8" s="1" customFormat="1" ht="15.75">
      <c r="A86" s="155"/>
      <c r="B86" s="155"/>
      <c r="C86" s="155"/>
      <c r="D86" s="155"/>
      <c r="E86" s="155"/>
      <c r="F86" s="156"/>
      <c r="G86" s="166"/>
      <c r="H86" s="296"/>
    </row>
    <row r="87" spans="1:8" s="1" customFormat="1" ht="15.75">
      <c r="A87" s="155"/>
      <c r="B87" s="155"/>
      <c r="C87" s="155"/>
      <c r="D87" s="155"/>
      <c r="E87" s="155"/>
      <c r="F87" s="156"/>
      <c r="G87" s="166"/>
      <c r="H87" s="296"/>
    </row>
    <row r="88" spans="1:8" s="1" customFormat="1" ht="15.75">
      <c r="A88" s="155"/>
      <c r="B88" s="155"/>
      <c r="C88" s="155"/>
      <c r="D88" s="155"/>
      <c r="E88" s="155"/>
      <c r="F88" s="156"/>
      <c r="G88" s="166"/>
      <c r="H88" s="296"/>
    </row>
    <row r="89" spans="1:8" s="1" customFormat="1" ht="15.75">
      <c r="A89" s="155"/>
      <c r="B89" s="155"/>
      <c r="C89" s="155"/>
      <c r="D89" s="155"/>
      <c r="E89" s="155"/>
      <c r="F89" s="156"/>
      <c r="G89" s="166"/>
      <c r="H89" s="296"/>
    </row>
    <row r="90" spans="1:8" s="1" customFormat="1" ht="15.75">
      <c r="A90" s="155"/>
      <c r="B90" s="155"/>
      <c r="C90" s="155"/>
      <c r="D90" s="155"/>
      <c r="E90" s="155"/>
      <c r="F90" s="156"/>
      <c r="G90" s="166"/>
      <c r="H90" s="296"/>
    </row>
    <row r="91" spans="1:8" s="1" customFormat="1" ht="15.75">
      <c r="A91" s="155"/>
      <c r="B91" s="155"/>
      <c r="C91" s="155"/>
      <c r="D91" s="155"/>
      <c r="E91" s="155"/>
      <c r="F91" s="156"/>
      <c r="G91" s="166"/>
      <c r="H91" s="296"/>
    </row>
    <row r="92" spans="1:8" s="1" customFormat="1" ht="15.75">
      <c r="A92" s="155"/>
      <c r="B92" s="155"/>
      <c r="C92" s="155"/>
      <c r="D92" s="155"/>
      <c r="E92" s="155"/>
      <c r="F92" s="156"/>
      <c r="G92" s="166"/>
      <c r="H92" s="296"/>
    </row>
    <row r="93" spans="1:8" s="1" customFormat="1" ht="15.75">
      <c r="A93" s="155"/>
      <c r="B93" s="155"/>
      <c r="C93" s="155"/>
      <c r="D93" s="155"/>
      <c r="E93" s="155"/>
      <c r="F93" s="156"/>
      <c r="G93" s="166"/>
      <c r="H93" s="296"/>
    </row>
    <row r="94" spans="1:8" s="1" customFormat="1" ht="15.75">
      <c r="A94" s="155"/>
      <c r="B94" s="155"/>
      <c r="C94" s="155"/>
      <c r="D94" s="155"/>
      <c r="E94" s="155"/>
      <c r="F94" s="156"/>
      <c r="G94" s="166"/>
      <c r="H94" s="296"/>
    </row>
    <row r="95" spans="1:8" s="1" customFormat="1" ht="15.75">
      <c r="A95" s="155"/>
      <c r="B95" s="155"/>
      <c r="C95" s="155"/>
      <c r="D95" s="155"/>
      <c r="E95" s="155"/>
      <c r="F95" s="156"/>
      <c r="G95" s="166"/>
      <c r="H95" s="296"/>
    </row>
    <row r="96" spans="1:8" s="1" customFormat="1" ht="15.75">
      <c r="A96" s="155"/>
      <c r="B96" s="155"/>
      <c r="C96" s="155"/>
      <c r="D96" s="155"/>
      <c r="E96" s="155"/>
      <c r="F96" s="156"/>
      <c r="G96" s="166"/>
      <c r="H96" s="296"/>
    </row>
    <row r="97" spans="1:8" s="1" customFormat="1" ht="15.75">
      <c r="A97" s="155"/>
      <c r="B97" s="155"/>
      <c r="C97" s="155"/>
      <c r="D97" s="155"/>
      <c r="E97" s="155"/>
      <c r="F97" s="156"/>
      <c r="G97" s="166"/>
      <c r="H97" s="296"/>
    </row>
    <row r="98" spans="1:8" s="1" customFormat="1" ht="15.75">
      <c r="A98" s="155"/>
      <c r="B98" s="155"/>
      <c r="C98" s="155"/>
      <c r="D98" s="155"/>
      <c r="E98" s="155"/>
      <c r="F98" s="156"/>
      <c r="G98" s="166"/>
      <c r="H98" s="296"/>
    </row>
    <row r="99" spans="1:8" s="1" customFormat="1" ht="15.75">
      <c r="A99" s="155"/>
      <c r="B99" s="155"/>
      <c r="C99" s="155"/>
      <c r="D99" s="155"/>
      <c r="E99" s="155"/>
      <c r="F99" s="156"/>
      <c r="G99" s="166"/>
      <c r="H99" s="296"/>
    </row>
    <row r="100" spans="1:8" s="1" customFormat="1" ht="15.75">
      <c r="A100" s="155"/>
      <c r="B100" s="155"/>
      <c r="C100" s="155"/>
      <c r="D100" s="155"/>
      <c r="E100" s="155"/>
      <c r="F100" s="156"/>
      <c r="G100" s="166"/>
      <c r="H100" s="296"/>
    </row>
    <row r="101" spans="1:8" s="1" customFormat="1" ht="15.75">
      <c r="A101" s="155"/>
      <c r="B101" s="155"/>
      <c r="C101" s="155"/>
      <c r="D101" s="155"/>
      <c r="E101" s="155"/>
      <c r="F101" s="156"/>
      <c r="G101" s="166"/>
      <c r="H101" s="296"/>
    </row>
    <row r="102" spans="1:8" s="1" customFormat="1" ht="15.75">
      <c r="A102" s="155"/>
      <c r="B102" s="155"/>
      <c r="C102" s="155"/>
      <c r="D102" s="155"/>
      <c r="E102" s="155"/>
      <c r="F102" s="156"/>
      <c r="G102" s="166"/>
      <c r="H102" s="296"/>
    </row>
    <row r="103" spans="1:8" s="1" customFormat="1" ht="15.75">
      <c r="A103" s="155"/>
      <c r="B103" s="155"/>
      <c r="C103" s="155"/>
      <c r="D103" s="155"/>
      <c r="E103" s="155"/>
      <c r="F103" s="156"/>
      <c r="G103" s="166"/>
      <c r="H103" s="296"/>
    </row>
    <row r="104" spans="1:8" s="1" customFormat="1" ht="15.75">
      <c r="A104" s="155"/>
      <c r="B104" s="155"/>
      <c r="C104" s="155"/>
      <c r="D104" s="155"/>
      <c r="E104" s="155"/>
      <c r="F104" s="156"/>
      <c r="G104" s="166"/>
      <c r="H104" s="296"/>
    </row>
    <row r="105" spans="1:8" s="1" customFormat="1" ht="15.75">
      <c r="A105" s="155"/>
      <c r="B105" s="155"/>
      <c r="C105" s="155"/>
      <c r="D105" s="155"/>
      <c r="E105" s="155"/>
      <c r="F105" s="156"/>
      <c r="G105" s="166"/>
      <c r="H105" s="296"/>
    </row>
    <row r="106" spans="1:8" s="1" customFormat="1" ht="15.75">
      <c r="A106" s="155"/>
      <c r="B106" s="155"/>
      <c r="C106" s="155"/>
      <c r="D106" s="155"/>
      <c r="E106" s="155"/>
      <c r="F106" s="156"/>
      <c r="G106" s="166"/>
      <c r="H106" s="296"/>
    </row>
    <row r="107" spans="1:8" s="1" customFormat="1" ht="15.75">
      <c r="A107" s="155"/>
      <c r="B107" s="155"/>
      <c r="C107" s="155"/>
      <c r="D107" s="155"/>
      <c r="E107" s="155"/>
      <c r="F107" s="156"/>
      <c r="G107" s="166"/>
      <c r="H107" s="296"/>
    </row>
    <row r="108" spans="1:8" s="1" customFormat="1" ht="15.75">
      <c r="A108" s="155"/>
      <c r="B108" s="155"/>
      <c r="C108" s="155"/>
      <c r="D108" s="155"/>
      <c r="E108" s="155"/>
      <c r="F108" s="156"/>
      <c r="G108" s="166"/>
      <c r="H108" s="296"/>
    </row>
    <row r="109" spans="1:8" s="1" customFormat="1" ht="15.75">
      <c r="A109" s="155"/>
      <c r="B109" s="155"/>
      <c r="C109" s="155"/>
      <c r="D109" s="155"/>
      <c r="E109" s="155"/>
      <c r="F109" s="156"/>
      <c r="G109" s="166"/>
      <c r="H109" s="296"/>
    </row>
    <row r="110" spans="1:8" s="1" customFormat="1" ht="15.75">
      <c r="A110" s="155"/>
      <c r="B110" s="155"/>
      <c r="C110" s="155"/>
      <c r="D110" s="155"/>
      <c r="E110" s="155"/>
      <c r="F110" s="156"/>
      <c r="G110" s="166"/>
      <c r="H110" s="296"/>
    </row>
    <row r="111" spans="1:8" s="1" customFormat="1" ht="15.75">
      <c r="A111" s="155"/>
      <c r="B111" s="155"/>
      <c r="C111" s="155"/>
      <c r="D111" s="155"/>
      <c r="E111" s="155"/>
      <c r="F111" s="156"/>
      <c r="G111" s="166"/>
      <c r="H111" s="296"/>
    </row>
    <row r="112" spans="1:8" s="1" customFormat="1" ht="15.75">
      <c r="A112" s="155"/>
      <c r="B112" s="155"/>
      <c r="C112" s="155"/>
      <c r="D112" s="155"/>
      <c r="E112" s="155"/>
      <c r="F112" s="156"/>
      <c r="G112" s="166"/>
      <c r="H112" s="296"/>
    </row>
    <row r="113" spans="1:8" s="1" customFormat="1" ht="15.75">
      <c r="A113" s="155"/>
      <c r="B113" s="155"/>
      <c r="C113" s="155"/>
      <c r="D113" s="155"/>
      <c r="E113" s="155"/>
      <c r="F113" s="156"/>
      <c r="G113" s="166"/>
      <c r="H113" s="296"/>
    </row>
    <row r="114" spans="1:8" s="1" customFormat="1" ht="15.75">
      <c r="A114" s="155"/>
      <c r="B114" s="155"/>
      <c r="C114" s="155"/>
      <c r="D114" s="155"/>
      <c r="E114" s="155"/>
      <c r="F114" s="156"/>
      <c r="G114" s="166"/>
      <c r="H114" s="296"/>
    </row>
    <row r="115" spans="1:8" s="1" customFormat="1" ht="15.75">
      <c r="A115" s="155"/>
      <c r="B115" s="155"/>
      <c r="C115" s="155"/>
      <c r="D115" s="155"/>
      <c r="E115" s="155"/>
      <c r="F115" s="156"/>
      <c r="G115" s="166"/>
      <c r="H115" s="296"/>
    </row>
    <row r="116" spans="1:8" s="1" customFormat="1" ht="15.75">
      <c r="A116" s="155"/>
      <c r="B116" s="155"/>
      <c r="C116" s="155"/>
      <c r="D116" s="155"/>
      <c r="E116" s="155"/>
      <c r="F116" s="156"/>
      <c r="G116" s="166"/>
      <c r="H116" s="296"/>
    </row>
    <row r="117" spans="1:8" s="1" customFormat="1" ht="15.75">
      <c r="A117" s="155"/>
      <c r="B117" s="155"/>
      <c r="C117" s="155"/>
      <c r="D117" s="155"/>
      <c r="E117" s="155"/>
      <c r="F117" s="156"/>
      <c r="G117" s="166"/>
      <c r="H117" s="296"/>
    </row>
    <row r="118" spans="1:8" s="1" customFormat="1" ht="15.75">
      <c r="A118" s="155"/>
      <c r="B118" s="155"/>
      <c r="C118" s="155"/>
      <c r="D118" s="155"/>
      <c r="E118" s="155"/>
      <c r="F118" s="156"/>
      <c r="G118" s="166"/>
      <c r="H118" s="296"/>
    </row>
    <row r="119" spans="1:8" s="1" customFormat="1" ht="15.75">
      <c r="A119" s="155"/>
      <c r="B119" s="155"/>
      <c r="C119" s="155"/>
      <c r="D119" s="155"/>
      <c r="E119" s="155"/>
      <c r="F119" s="156"/>
      <c r="G119" s="166"/>
      <c r="H119" s="296"/>
    </row>
    <row r="120" spans="1:8" s="1" customFormat="1" ht="15.75">
      <c r="A120" s="155"/>
      <c r="B120" s="155"/>
      <c r="C120" s="155"/>
      <c r="D120" s="155"/>
      <c r="E120" s="155"/>
      <c r="F120" s="156"/>
      <c r="G120" s="166"/>
      <c r="H120" s="296"/>
    </row>
    <row r="121" spans="1:8" s="1" customFormat="1" ht="15.75">
      <c r="A121" s="155"/>
      <c r="B121" s="155"/>
      <c r="C121" s="155"/>
      <c r="D121" s="155"/>
      <c r="E121" s="155"/>
      <c r="F121" s="156"/>
      <c r="G121" s="166"/>
      <c r="H121" s="296"/>
    </row>
    <row r="122" spans="1:8" s="1" customFormat="1" ht="15.75">
      <c r="A122" s="155"/>
      <c r="B122" s="155"/>
      <c r="C122" s="155"/>
      <c r="D122" s="155"/>
      <c r="E122" s="155"/>
      <c r="F122" s="156"/>
      <c r="G122" s="166"/>
      <c r="H122" s="296"/>
    </row>
    <row r="123" spans="1:8" s="1" customFormat="1" ht="15.75">
      <c r="A123" s="155"/>
      <c r="B123" s="155"/>
      <c r="C123" s="155"/>
      <c r="D123" s="155"/>
      <c r="E123" s="155"/>
      <c r="F123" s="156"/>
      <c r="G123" s="166"/>
      <c r="H123" s="296"/>
    </row>
    <row r="124" spans="1:8" s="1" customFormat="1" ht="15.75">
      <c r="A124" s="155"/>
      <c r="B124" s="155"/>
      <c r="C124" s="155"/>
      <c r="D124" s="155"/>
      <c r="E124" s="155"/>
      <c r="F124" s="156"/>
      <c r="G124" s="166"/>
      <c r="H124" s="296"/>
    </row>
    <row r="125" spans="1:8" s="1" customFormat="1">
      <c r="A125" s="167"/>
      <c r="B125" s="167"/>
      <c r="C125" s="167"/>
      <c r="D125" s="167"/>
      <c r="E125" s="167"/>
      <c r="F125" s="151"/>
      <c r="G125" s="168"/>
      <c r="H125" s="296"/>
    </row>
    <row r="126" spans="1:8" s="1" customFormat="1">
      <c r="A126" s="167"/>
      <c r="B126" s="167"/>
      <c r="C126" s="167"/>
      <c r="D126" s="167"/>
      <c r="E126" s="167"/>
      <c r="F126" s="151"/>
      <c r="G126" s="168"/>
      <c r="H126" s="296"/>
    </row>
    <row r="127" spans="1:8" s="1" customFormat="1">
      <c r="A127" s="167"/>
      <c r="B127" s="167"/>
      <c r="C127" s="167"/>
      <c r="D127" s="167"/>
      <c r="E127" s="167"/>
      <c r="F127" s="151"/>
      <c r="G127" s="168"/>
      <c r="H127" s="296"/>
    </row>
    <row r="128" spans="1:8" s="1" customFormat="1">
      <c r="A128" s="167"/>
      <c r="B128" s="167"/>
      <c r="C128" s="167"/>
      <c r="D128" s="167"/>
      <c r="E128" s="167"/>
      <c r="F128" s="151"/>
      <c r="G128" s="168"/>
      <c r="H128" s="296"/>
    </row>
    <row r="129" spans="1:8" s="1" customFormat="1">
      <c r="A129" s="167"/>
      <c r="B129" s="167"/>
      <c r="C129" s="167"/>
      <c r="D129" s="167"/>
      <c r="E129" s="167"/>
      <c r="F129" s="151"/>
      <c r="G129" s="168"/>
      <c r="H129" s="296"/>
    </row>
    <row r="130" spans="1:8" s="1" customFormat="1">
      <c r="A130" s="167"/>
      <c r="B130" s="167"/>
      <c r="C130" s="167"/>
      <c r="D130" s="167"/>
      <c r="E130" s="167"/>
      <c r="F130" s="151"/>
      <c r="G130" s="168"/>
      <c r="H130" s="296"/>
    </row>
    <row r="131" spans="1:8" s="1" customFormat="1">
      <c r="A131" s="167"/>
      <c r="B131" s="167"/>
      <c r="C131" s="167"/>
      <c r="D131" s="167"/>
      <c r="E131" s="167"/>
      <c r="F131" s="151"/>
      <c r="G131" s="168"/>
      <c r="H131" s="296"/>
    </row>
    <row r="132" spans="1:8" s="1" customFormat="1">
      <c r="A132" s="167"/>
      <c r="B132" s="167"/>
      <c r="C132" s="167"/>
      <c r="D132" s="167"/>
      <c r="E132" s="167"/>
      <c r="F132" s="151"/>
      <c r="G132" s="168"/>
      <c r="H132" s="296"/>
    </row>
    <row r="133" spans="1:8" s="1" customFormat="1">
      <c r="A133" s="167"/>
      <c r="B133" s="167"/>
      <c r="C133" s="167"/>
      <c r="D133" s="167"/>
      <c r="E133" s="167"/>
      <c r="F133" s="151"/>
      <c r="G133" s="168"/>
      <c r="H133" s="296"/>
    </row>
    <row r="134" spans="1:8" s="1" customFormat="1">
      <c r="A134" s="167"/>
      <c r="B134" s="167"/>
      <c r="C134" s="167"/>
      <c r="D134" s="167"/>
      <c r="E134" s="167"/>
      <c r="F134" s="151"/>
      <c r="G134" s="168"/>
      <c r="H134" s="296"/>
    </row>
    <row r="135" spans="1:8" s="1" customFormat="1">
      <c r="A135" s="167"/>
      <c r="B135" s="167"/>
      <c r="C135" s="167"/>
      <c r="D135" s="167"/>
      <c r="E135" s="167"/>
      <c r="F135" s="151"/>
      <c r="G135" s="168"/>
      <c r="H135" s="296"/>
    </row>
    <row r="136" spans="1:8" s="1" customFormat="1">
      <c r="A136" s="167"/>
      <c r="B136" s="167"/>
      <c r="C136" s="167"/>
      <c r="D136" s="167"/>
      <c r="E136" s="167"/>
      <c r="F136" s="151"/>
      <c r="G136" s="168"/>
      <c r="H136" s="296"/>
    </row>
    <row r="137" spans="1:8" s="1" customFormat="1">
      <c r="A137" s="167"/>
      <c r="B137" s="167"/>
      <c r="C137" s="167"/>
      <c r="D137" s="167"/>
      <c r="E137" s="167"/>
      <c r="F137" s="151"/>
      <c r="G137" s="168"/>
      <c r="H137" s="296"/>
    </row>
    <row r="138" spans="1:8" s="1" customFormat="1">
      <c r="A138" s="167"/>
      <c r="B138" s="167"/>
      <c r="C138" s="167"/>
      <c r="D138" s="167"/>
      <c r="E138" s="167"/>
      <c r="F138" s="151"/>
      <c r="G138" s="168"/>
      <c r="H138" s="296"/>
    </row>
    <row r="139" spans="1:8" s="1" customFormat="1">
      <c r="A139" s="167"/>
      <c r="B139" s="167"/>
      <c r="C139" s="167"/>
      <c r="D139" s="167"/>
      <c r="E139" s="167"/>
      <c r="F139" s="151"/>
      <c r="G139" s="168"/>
      <c r="H139" s="296"/>
    </row>
    <row r="140" spans="1:8" s="1" customFormat="1">
      <c r="A140" s="167"/>
      <c r="B140" s="167"/>
      <c r="C140" s="167"/>
      <c r="D140" s="167"/>
      <c r="E140" s="167"/>
      <c r="F140" s="151"/>
      <c r="G140" s="168"/>
      <c r="H140" s="296"/>
    </row>
    <row r="141" spans="1:8" s="1" customFormat="1">
      <c r="A141" s="167"/>
      <c r="B141" s="167"/>
      <c r="C141" s="167"/>
      <c r="D141" s="167"/>
      <c r="E141" s="167"/>
      <c r="F141" s="151"/>
      <c r="G141" s="168"/>
      <c r="H141" s="296"/>
    </row>
    <row r="142" spans="1:8" s="1" customFormat="1">
      <c r="A142" s="167"/>
      <c r="B142" s="167"/>
      <c r="C142" s="167"/>
      <c r="D142" s="167"/>
      <c r="E142" s="167"/>
      <c r="F142" s="151"/>
      <c r="G142" s="168"/>
      <c r="H142" s="296"/>
    </row>
    <row r="143" spans="1:8" s="1" customFormat="1">
      <c r="A143" s="167"/>
      <c r="B143" s="167"/>
      <c r="C143" s="167"/>
      <c r="D143" s="167"/>
      <c r="E143" s="167"/>
      <c r="F143" s="151"/>
      <c r="G143" s="168"/>
      <c r="H143" s="296"/>
    </row>
    <row r="144" spans="1:8" s="1" customFormat="1">
      <c r="A144" s="167"/>
      <c r="B144" s="167"/>
      <c r="C144" s="167"/>
      <c r="D144" s="167"/>
      <c r="E144" s="167"/>
      <c r="F144" s="151"/>
      <c r="G144" s="168"/>
      <c r="H144" s="296"/>
    </row>
    <row r="145" spans="1:8" s="1" customFormat="1">
      <c r="A145" s="167"/>
      <c r="B145" s="167"/>
      <c r="C145" s="167"/>
      <c r="D145" s="167"/>
      <c r="E145" s="167"/>
      <c r="F145" s="151"/>
      <c r="G145" s="168"/>
      <c r="H145" s="296"/>
    </row>
    <row r="146" spans="1:8" s="1" customFormat="1">
      <c r="A146" s="167"/>
      <c r="B146" s="167"/>
      <c r="C146" s="167"/>
      <c r="D146" s="167"/>
      <c r="E146" s="167"/>
      <c r="F146" s="151"/>
      <c r="G146" s="168"/>
      <c r="H146" s="296"/>
    </row>
    <row r="147" spans="1:8" s="1" customFormat="1">
      <c r="A147" s="167"/>
      <c r="B147" s="167"/>
      <c r="C147" s="167"/>
      <c r="D147" s="167"/>
      <c r="E147" s="167"/>
      <c r="F147" s="151"/>
      <c r="G147" s="168"/>
      <c r="H147" s="296"/>
    </row>
    <row r="148" spans="1:8" s="1" customFormat="1">
      <c r="A148" s="167"/>
      <c r="B148" s="167"/>
      <c r="C148" s="167"/>
      <c r="D148" s="167"/>
      <c r="E148" s="167"/>
      <c r="F148" s="151"/>
      <c r="G148" s="168"/>
      <c r="H148" s="296"/>
    </row>
    <row r="149" spans="1:8" s="1" customFormat="1">
      <c r="A149" s="167"/>
      <c r="B149" s="167"/>
      <c r="C149" s="167"/>
      <c r="D149" s="167"/>
      <c r="E149" s="167"/>
      <c r="F149" s="151"/>
      <c r="G149" s="168"/>
      <c r="H149" s="296"/>
    </row>
    <row r="150" spans="1:8" s="1" customFormat="1">
      <c r="A150" s="167"/>
      <c r="B150" s="167"/>
      <c r="C150" s="167"/>
      <c r="D150" s="167"/>
      <c r="E150" s="167"/>
      <c r="F150" s="151"/>
      <c r="G150" s="168"/>
      <c r="H150" s="296"/>
    </row>
    <row r="151" spans="1:8" s="1" customFormat="1">
      <c r="A151" s="167"/>
      <c r="B151" s="167"/>
      <c r="C151" s="167"/>
      <c r="D151" s="167"/>
      <c r="E151" s="167"/>
      <c r="F151" s="151"/>
      <c r="G151" s="168"/>
      <c r="H151" s="296"/>
    </row>
    <row r="152" spans="1:8" s="1" customFormat="1">
      <c r="A152" s="167"/>
      <c r="B152" s="167"/>
      <c r="C152" s="167"/>
      <c r="D152" s="167"/>
      <c r="E152" s="167"/>
      <c r="F152" s="151"/>
      <c r="G152" s="168"/>
      <c r="H152" s="296"/>
    </row>
    <row r="153" spans="1:8" s="1" customFormat="1">
      <c r="A153" s="167"/>
      <c r="B153" s="167"/>
      <c r="C153" s="167"/>
      <c r="D153" s="167"/>
      <c r="E153" s="167"/>
      <c r="F153" s="151"/>
      <c r="G153" s="168"/>
      <c r="H153" s="296"/>
    </row>
    <row r="154" spans="1:8" s="1" customFormat="1">
      <c r="A154" s="167"/>
      <c r="B154" s="167"/>
      <c r="C154" s="167"/>
      <c r="D154" s="167"/>
      <c r="E154" s="167"/>
      <c r="F154" s="151"/>
      <c r="G154" s="168"/>
      <c r="H154" s="296"/>
    </row>
    <row r="155" spans="1:8" s="1" customFormat="1">
      <c r="A155" s="167"/>
      <c r="B155" s="167"/>
      <c r="C155" s="167"/>
      <c r="D155" s="167"/>
      <c r="E155" s="167"/>
      <c r="F155" s="151"/>
      <c r="G155" s="168"/>
      <c r="H155" s="296"/>
    </row>
    <row r="156" spans="1:8" s="1" customFormat="1">
      <c r="A156" s="167"/>
      <c r="B156" s="167"/>
      <c r="C156" s="167"/>
      <c r="D156" s="167"/>
      <c r="E156" s="167"/>
      <c r="F156" s="151"/>
      <c r="G156" s="168"/>
      <c r="H156" s="296"/>
    </row>
    <row r="157" spans="1:8" s="1" customFormat="1">
      <c r="A157" s="167"/>
      <c r="B157" s="167"/>
      <c r="C157" s="167"/>
      <c r="D157" s="167"/>
      <c r="E157" s="167"/>
      <c r="F157" s="151"/>
      <c r="G157" s="168"/>
      <c r="H157" s="296"/>
    </row>
    <row r="158" spans="1:8" s="1" customFormat="1">
      <c r="A158" s="167"/>
      <c r="B158" s="167"/>
      <c r="C158" s="167"/>
      <c r="D158" s="167"/>
      <c r="E158" s="167"/>
      <c r="F158" s="151"/>
      <c r="G158" s="168"/>
      <c r="H158" s="296"/>
    </row>
    <row r="159" spans="1:8" s="1" customFormat="1">
      <c r="A159" s="167"/>
      <c r="B159" s="167"/>
      <c r="C159" s="167"/>
      <c r="D159" s="167"/>
      <c r="E159" s="167"/>
      <c r="F159" s="151"/>
      <c r="G159" s="168"/>
      <c r="H159" s="296"/>
    </row>
    <row r="160" spans="1:8" s="1" customFormat="1">
      <c r="A160" s="167"/>
      <c r="B160" s="167"/>
      <c r="C160" s="167"/>
      <c r="D160" s="167"/>
      <c r="E160" s="167"/>
      <c r="F160" s="151"/>
      <c r="G160" s="168"/>
      <c r="H160" s="296"/>
    </row>
    <row r="161" spans="1:8" s="1" customFormat="1">
      <c r="A161" s="167"/>
      <c r="B161" s="167"/>
      <c r="C161" s="167"/>
      <c r="D161" s="167"/>
      <c r="E161" s="167"/>
      <c r="F161" s="151"/>
      <c r="G161" s="168"/>
      <c r="H161" s="296"/>
    </row>
    <row r="162" spans="1:8" s="1" customFormat="1">
      <c r="A162" s="167"/>
      <c r="B162" s="167"/>
      <c r="C162" s="167"/>
      <c r="D162" s="167"/>
      <c r="E162" s="167"/>
      <c r="F162" s="151"/>
      <c r="G162" s="168"/>
      <c r="H162" s="296"/>
    </row>
    <row r="163" spans="1:8" s="1" customFormat="1">
      <c r="A163" s="167"/>
      <c r="B163" s="167"/>
      <c r="C163" s="167"/>
      <c r="D163" s="167"/>
      <c r="E163" s="167"/>
      <c r="F163" s="151"/>
      <c r="G163" s="168"/>
      <c r="H163" s="296"/>
    </row>
    <row r="164" spans="1:8" s="1" customFormat="1">
      <c r="A164" s="167"/>
      <c r="B164" s="167"/>
      <c r="C164" s="167"/>
      <c r="D164" s="167"/>
      <c r="E164" s="167"/>
      <c r="F164" s="151"/>
      <c r="G164" s="168"/>
      <c r="H164" s="296"/>
    </row>
    <row r="165" spans="1:8" s="1" customFormat="1">
      <c r="A165" s="167"/>
      <c r="B165" s="167"/>
      <c r="C165" s="167"/>
      <c r="D165" s="167"/>
      <c r="E165" s="167"/>
      <c r="F165" s="151"/>
      <c r="G165" s="168"/>
      <c r="H165" s="296"/>
    </row>
    <row r="166" spans="1:8" s="1" customFormat="1">
      <c r="A166" s="167"/>
      <c r="B166" s="167"/>
      <c r="C166" s="167"/>
      <c r="D166" s="167"/>
      <c r="E166" s="167"/>
      <c r="F166" s="151"/>
      <c r="G166" s="168"/>
      <c r="H166" s="296"/>
    </row>
    <row r="167" spans="1:8" s="1" customFormat="1">
      <c r="A167" s="167"/>
      <c r="B167" s="167"/>
      <c r="C167" s="167"/>
      <c r="D167" s="167"/>
      <c r="E167" s="167"/>
      <c r="F167" s="151"/>
      <c r="G167" s="168"/>
      <c r="H167" s="296"/>
    </row>
    <row r="168" spans="1:8" s="1" customFormat="1">
      <c r="A168" s="167"/>
      <c r="B168" s="167"/>
      <c r="C168" s="167"/>
      <c r="D168" s="167"/>
      <c r="E168" s="167"/>
      <c r="F168" s="151"/>
      <c r="G168" s="168"/>
      <c r="H168" s="296"/>
    </row>
    <row r="169" spans="1:8" s="1" customFormat="1">
      <c r="A169" s="167"/>
      <c r="B169" s="167"/>
      <c r="C169" s="167"/>
      <c r="D169" s="167"/>
      <c r="E169" s="167"/>
      <c r="F169" s="151"/>
      <c r="G169" s="168"/>
      <c r="H169" s="296"/>
    </row>
    <row r="170" spans="1:8" s="1" customFormat="1">
      <c r="A170" s="167"/>
      <c r="B170" s="167"/>
      <c r="C170" s="167"/>
      <c r="D170" s="167"/>
      <c r="E170" s="167"/>
      <c r="F170" s="151"/>
      <c r="G170" s="168"/>
      <c r="H170" s="296"/>
    </row>
    <row r="171" spans="1:8" s="1" customFormat="1">
      <c r="A171" s="167"/>
      <c r="B171" s="167"/>
      <c r="C171" s="167"/>
      <c r="D171" s="167"/>
      <c r="E171" s="167"/>
      <c r="F171" s="151"/>
      <c r="G171" s="168"/>
      <c r="H171" s="296"/>
    </row>
    <row r="172" spans="1:8" s="1" customFormat="1">
      <c r="A172" s="167"/>
      <c r="B172" s="167"/>
      <c r="C172" s="167"/>
      <c r="D172" s="167"/>
      <c r="E172" s="167"/>
      <c r="F172" s="151"/>
      <c r="G172" s="168"/>
      <c r="H172" s="296"/>
    </row>
    <row r="173" spans="1:8" s="1" customFormat="1">
      <c r="A173" s="167"/>
      <c r="B173" s="167"/>
      <c r="C173" s="167"/>
      <c r="D173" s="167"/>
      <c r="E173" s="167"/>
      <c r="F173" s="151"/>
      <c r="G173" s="168"/>
      <c r="H173" s="296"/>
    </row>
    <row r="174" spans="1:8" s="1" customFormat="1">
      <c r="A174" s="167"/>
      <c r="B174" s="167"/>
      <c r="C174" s="167"/>
      <c r="D174" s="167"/>
      <c r="E174" s="167"/>
      <c r="F174" s="151"/>
      <c r="G174" s="168"/>
      <c r="H174" s="296"/>
    </row>
    <row r="175" spans="1:8" s="1" customFormat="1">
      <c r="A175" s="167"/>
      <c r="B175" s="167"/>
      <c r="C175" s="167"/>
      <c r="D175" s="167"/>
      <c r="E175" s="167"/>
      <c r="F175" s="151"/>
      <c r="G175" s="168"/>
      <c r="H175" s="296"/>
    </row>
    <row r="176" spans="1:8" s="1" customFormat="1">
      <c r="A176" s="167"/>
      <c r="B176" s="167"/>
      <c r="C176" s="167"/>
      <c r="D176" s="167"/>
      <c r="E176" s="167"/>
      <c r="F176" s="151"/>
      <c r="G176" s="168"/>
      <c r="H176" s="296"/>
    </row>
    <row r="177" spans="1:8" s="1" customFormat="1">
      <c r="A177" s="167"/>
      <c r="B177" s="167"/>
      <c r="C177" s="167"/>
      <c r="D177" s="167"/>
      <c r="E177" s="167"/>
      <c r="F177" s="151"/>
      <c r="G177" s="168"/>
      <c r="H177" s="296"/>
    </row>
    <row r="178" spans="1:8" s="1" customFormat="1">
      <c r="A178" s="167"/>
      <c r="B178" s="167"/>
      <c r="C178" s="167"/>
      <c r="D178" s="167"/>
      <c r="E178" s="167"/>
      <c r="F178" s="151"/>
      <c r="G178" s="168"/>
      <c r="H178" s="296"/>
    </row>
    <row r="179" spans="1:8" s="1" customFormat="1">
      <c r="A179" s="167"/>
      <c r="B179" s="167"/>
      <c r="C179" s="167"/>
      <c r="D179" s="167"/>
      <c r="E179" s="167"/>
      <c r="F179" s="151"/>
      <c r="G179" s="168"/>
      <c r="H179" s="296"/>
    </row>
    <row r="180" spans="1:8" s="1" customFormat="1">
      <c r="A180" s="167"/>
      <c r="B180" s="167"/>
      <c r="C180" s="167"/>
      <c r="D180" s="167"/>
      <c r="E180" s="167"/>
      <c r="F180" s="151"/>
      <c r="G180" s="168"/>
      <c r="H180" s="296"/>
    </row>
    <row r="181" spans="1:8" s="1" customFormat="1">
      <c r="A181" s="167"/>
      <c r="B181" s="167"/>
      <c r="C181" s="167"/>
      <c r="D181" s="167"/>
      <c r="E181" s="167"/>
      <c r="F181" s="151"/>
      <c r="G181" s="168"/>
      <c r="H181" s="296"/>
    </row>
    <row r="182" spans="1:8" s="1" customFormat="1">
      <c r="A182" s="167"/>
      <c r="B182" s="167"/>
      <c r="C182" s="167"/>
      <c r="D182" s="167"/>
      <c r="E182" s="167"/>
      <c r="F182" s="151"/>
      <c r="G182" s="168"/>
      <c r="H182" s="296"/>
    </row>
    <row r="183" spans="1:8" s="1" customFormat="1">
      <c r="A183" s="167"/>
      <c r="B183" s="167"/>
      <c r="C183" s="167"/>
      <c r="D183" s="167"/>
      <c r="E183" s="167"/>
      <c r="F183" s="151"/>
      <c r="G183" s="168"/>
      <c r="H183" s="296"/>
    </row>
    <row r="184" spans="1:8" s="1" customFormat="1">
      <c r="A184" s="167"/>
      <c r="B184" s="167"/>
      <c r="C184" s="167"/>
      <c r="D184" s="167"/>
      <c r="E184" s="167"/>
      <c r="F184" s="151"/>
      <c r="G184" s="168"/>
      <c r="H184" s="296"/>
    </row>
    <row r="185" spans="1:8" s="1" customFormat="1">
      <c r="A185" s="167"/>
      <c r="B185" s="167"/>
      <c r="C185" s="167"/>
      <c r="D185" s="167"/>
      <c r="E185" s="167"/>
      <c r="F185" s="151"/>
      <c r="G185" s="168"/>
      <c r="H185" s="296"/>
    </row>
    <row r="186" spans="1:8" s="1" customFormat="1">
      <c r="A186" s="167"/>
      <c r="B186" s="167"/>
      <c r="C186" s="167"/>
      <c r="D186" s="167"/>
      <c r="E186" s="167"/>
      <c r="F186" s="151"/>
      <c r="G186" s="168"/>
      <c r="H186" s="296"/>
    </row>
    <row r="187" spans="1:8" s="1" customFormat="1">
      <c r="A187" s="167"/>
      <c r="B187" s="167"/>
      <c r="C187" s="167"/>
      <c r="D187" s="167"/>
      <c r="E187" s="167"/>
      <c r="F187" s="151"/>
      <c r="G187" s="168"/>
      <c r="H187" s="296"/>
    </row>
    <row r="188" spans="1:8" s="1" customFormat="1">
      <c r="A188" s="167"/>
      <c r="B188" s="167"/>
      <c r="C188" s="167"/>
      <c r="D188" s="167"/>
      <c r="E188" s="167"/>
      <c r="F188" s="151"/>
      <c r="G188" s="168"/>
      <c r="H188" s="296"/>
    </row>
    <row r="189" spans="1:8" s="1" customFormat="1">
      <c r="A189" s="167"/>
      <c r="B189" s="167"/>
      <c r="C189" s="167"/>
      <c r="D189" s="167"/>
      <c r="E189" s="167"/>
      <c r="F189" s="151"/>
      <c r="G189" s="168"/>
      <c r="H189" s="296"/>
    </row>
    <row r="190" spans="1:8" s="1" customFormat="1">
      <c r="A190" s="167"/>
      <c r="B190" s="167"/>
      <c r="C190" s="167"/>
      <c r="D190" s="167"/>
      <c r="E190" s="167"/>
      <c r="F190" s="151"/>
      <c r="G190" s="168"/>
      <c r="H190" s="296"/>
    </row>
    <row r="191" spans="1:8" s="1" customFormat="1">
      <c r="A191" s="167"/>
      <c r="B191" s="167"/>
      <c r="C191" s="167"/>
      <c r="D191" s="167"/>
      <c r="E191" s="167"/>
      <c r="F191" s="151"/>
      <c r="G191" s="168"/>
      <c r="H191" s="296"/>
    </row>
    <row r="192" spans="1:8" s="1" customFormat="1">
      <c r="A192" s="167"/>
      <c r="B192" s="167"/>
      <c r="C192" s="167"/>
      <c r="D192" s="167"/>
      <c r="E192" s="167"/>
      <c r="F192" s="151"/>
      <c r="G192" s="168"/>
      <c r="H192" s="296"/>
    </row>
    <row r="193" spans="1:8" s="1" customFormat="1">
      <c r="A193" s="167"/>
      <c r="B193" s="167"/>
      <c r="C193" s="167"/>
      <c r="D193" s="167"/>
      <c r="E193" s="167"/>
      <c r="F193" s="151"/>
      <c r="G193" s="168"/>
      <c r="H193" s="296"/>
    </row>
    <row r="194" spans="1:8" s="1" customFormat="1">
      <c r="A194" s="167"/>
      <c r="B194" s="167"/>
      <c r="C194" s="167"/>
      <c r="D194" s="167"/>
      <c r="E194" s="167"/>
      <c r="F194" s="151"/>
      <c r="G194" s="168"/>
      <c r="H194" s="296"/>
    </row>
    <row r="195" spans="1:8" s="1" customFormat="1">
      <c r="A195" s="167"/>
      <c r="B195" s="167"/>
      <c r="C195" s="167"/>
      <c r="D195" s="167"/>
      <c r="E195" s="167"/>
      <c r="F195" s="151"/>
      <c r="G195" s="168"/>
      <c r="H195" s="296"/>
    </row>
    <row r="196" spans="1:8" s="1" customFormat="1">
      <c r="A196" s="167"/>
      <c r="B196" s="167"/>
      <c r="C196" s="167"/>
      <c r="D196" s="167"/>
      <c r="E196" s="167"/>
      <c r="F196" s="151"/>
      <c r="G196" s="168"/>
      <c r="H196" s="296"/>
    </row>
    <row r="197" spans="1:8" s="1" customFormat="1">
      <c r="A197" s="167"/>
      <c r="B197" s="167"/>
      <c r="C197" s="167"/>
      <c r="D197" s="167"/>
      <c r="E197" s="167"/>
      <c r="F197" s="151"/>
      <c r="G197" s="168"/>
      <c r="H197" s="296"/>
    </row>
    <row r="198" spans="1:8" s="1" customFormat="1">
      <c r="A198" s="167"/>
      <c r="B198" s="167"/>
      <c r="C198" s="167"/>
      <c r="D198" s="167"/>
      <c r="E198" s="167"/>
      <c r="F198" s="151"/>
      <c r="G198" s="168"/>
      <c r="H198" s="296"/>
    </row>
    <row r="199" spans="1:8" s="1" customFormat="1">
      <c r="A199" s="167"/>
      <c r="B199" s="167"/>
      <c r="C199" s="167"/>
      <c r="D199" s="167"/>
      <c r="E199" s="167"/>
      <c r="F199" s="151"/>
      <c r="G199" s="168"/>
      <c r="H199" s="296"/>
    </row>
    <row r="200" spans="1:8" s="1" customFormat="1">
      <c r="A200" s="167"/>
      <c r="B200" s="167"/>
      <c r="C200" s="167"/>
      <c r="D200" s="167"/>
      <c r="E200" s="167"/>
      <c r="F200" s="151"/>
      <c r="G200" s="168"/>
      <c r="H200" s="296"/>
    </row>
    <row r="201" spans="1:8" s="1" customFormat="1">
      <c r="A201" s="167"/>
      <c r="B201" s="167"/>
      <c r="C201" s="167"/>
      <c r="D201" s="167"/>
      <c r="E201" s="167"/>
      <c r="F201" s="151"/>
      <c r="G201" s="168"/>
      <c r="H201" s="296"/>
    </row>
    <row r="202" spans="1:8" s="1" customFormat="1">
      <c r="A202" s="167"/>
      <c r="B202" s="167"/>
      <c r="C202" s="167"/>
      <c r="D202" s="167"/>
      <c r="E202" s="167"/>
      <c r="F202" s="151"/>
      <c r="G202" s="168"/>
      <c r="H202" s="296"/>
    </row>
    <row r="203" spans="1:8" s="1" customFormat="1">
      <c r="A203" s="167"/>
      <c r="B203" s="167"/>
      <c r="C203" s="167"/>
      <c r="D203" s="167"/>
      <c r="E203" s="167"/>
      <c r="F203" s="151"/>
      <c r="G203" s="168"/>
      <c r="H203" s="296"/>
    </row>
    <row r="204" spans="1:8" s="1" customFormat="1">
      <c r="A204" s="167"/>
      <c r="B204" s="167"/>
      <c r="C204" s="167"/>
      <c r="D204" s="167"/>
      <c r="E204" s="167"/>
      <c r="F204" s="151"/>
      <c r="G204" s="168"/>
      <c r="H204" s="296"/>
    </row>
  </sheetData>
  <sheetProtection password="EC49" sheet="1" objects="1" scenarios="1"/>
  <customSheetViews>
    <customSheetView guid="{B5D1A40E-94EB-48D4-80E7-D3A605DFDE4D}" scale="80" showGridLines="0" fitToPage="1" showRuler="0">
      <selection activeCell="A3" sqref="A3"/>
      <pageMargins left="0" right="0" top="0" bottom="0" header="0" footer="0"/>
      <printOptions horizontalCentered="1" verticalCentered="1"/>
      <pageSetup scale="98" orientation="portrait" horizontalDpi="300" verticalDpi="300" r:id="rId1"/>
      <headerFooter alignWithMargins="0"/>
    </customSheetView>
    <customSheetView guid="{3079B05A-4798-48F3-BA09-C4C2B7B2CB54}" scale="80" showGridLines="0" fitToPage="1" showRuler="0">
      <selection activeCell="I19" sqref="I19"/>
      <pageMargins left="0" right="0" top="0" bottom="0" header="0" footer="0"/>
      <printOptions horizontalCentered="1" verticalCentered="1"/>
      <pageSetup scale="91" orientation="portrait" horizontalDpi="300" verticalDpi="300" r:id="rId2"/>
      <headerFooter alignWithMargins="0"/>
    </customSheetView>
    <customSheetView guid="{2B24C077-DB46-49C7-BC51-B664F0334898}" scale="80" showGridLines="0" fitToPage="1" showRuler="0">
      <selection activeCell="I19" sqref="I19"/>
      <pageMargins left="0" right="0" top="0" bottom="0" header="0" footer="0"/>
      <printOptions horizontalCentered="1" verticalCentered="1"/>
      <pageSetup scale="91" orientation="portrait" horizontalDpi="300" verticalDpi="300" r:id="rId3"/>
      <headerFooter alignWithMargins="0"/>
    </customSheetView>
  </customSheetViews>
  <mergeCells count="23">
    <mergeCell ref="H13:L13"/>
    <mergeCell ref="H23:L23"/>
    <mergeCell ref="H24:L24"/>
    <mergeCell ref="D31:F31"/>
    <mergeCell ref="B24:F24"/>
    <mergeCell ref="B27:F27"/>
    <mergeCell ref="B28:F28"/>
    <mergeCell ref="B29:F29"/>
    <mergeCell ref="A1:G1"/>
    <mergeCell ref="B21:F21"/>
    <mergeCell ref="A2:G2"/>
    <mergeCell ref="A3:C3"/>
    <mergeCell ref="B30:F30"/>
    <mergeCell ref="B25:F25"/>
    <mergeCell ref="B23:F23"/>
    <mergeCell ref="B13:F13"/>
    <mergeCell ref="B14:F14"/>
    <mergeCell ref="D3:G3"/>
    <mergeCell ref="B15:F15"/>
    <mergeCell ref="B16:F16"/>
    <mergeCell ref="B9:D9"/>
    <mergeCell ref="A6:D6"/>
    <mergeCell ref="B8:D8"/>
  </mergeCells>
  <phoneticPr fontId="2" type="noConversion"/>
  <dataValidations count="2">
    <dataValidation allowBlank="1" showInputMessage="1" showErrorMessage="1" errorTitle="NO ERRORS" error="No  decimal is allowed. Use whole numbers only." sqref="A3"/>
    <dataValidation type="whole" allowBlank="1" showInputMessage="1" showErrorMessage="1" sqref="G5:G1048576 G1:G3">
      <formula1>0</formula1>
      <formula2>40000000000</formula2>
    </dataValidation>
  </dataValidations>
  <printOptions horizontalCentered="1" verticalCentered="1"/>
  <pageMargins left="0.5" right="0.5" top="0.5" bottom="0.5" header="0" footer="0.5"/>
  <pageSetup scale="76" orientation="portrait" horizontalDpi="300" verticalDpi="300" r:id="rId4"/>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87"/>
  <sheetViews>
    <sheetView workbookViewId="0">
      <selection activeCell="J52" sqref="J52"/>
    </sheetView>
  </sheetViews>
  <sheetFormatPr defaultRowHeight="14.25"/>
  <cols>
    <col min="1" max="1" width="9.28515625" style="301" customWidth="1"/>
    <col min="2" max="2" width="7.42578125" customWidth="1"/>
    <col min="3" max="3" width="33.5703125" customWidth="1"/>
    <col min="4" max="4" width="9.140625" style="177"/>
    <col min="6" max="7" width="10.42578125" style="176" bestFit="1" customWidth="1"/>
    <col min="8" max="8" width="10.42578125" style="176" customWidth="1"/>
    <col min="9" max="9" width="10.42578125" style="176" bestFit="1" customWidth="1"/>
    <col min="10" max="10" width="9.28515625" style="175" bestFit="1" customWidth="1"/>
    <col min="11" max="11" width="9.85546875" style="176" bestFit="1" customWidth="1"/>
    <col min="12" max="12" width="9.85546875" style="176" customWidth="1"/>
    <col min="13" max="13" width="9.28515625" style="176" bestFit="1" customWidth="1"/>
    <col min="14" max="14" width="9.28515625" style="175" bestFit="1" customWidth="1"/>
    <col min="15" max="15" width="9.7109375" style="176" customWidth="1"/>
    <col min="16" max="16" width="10.42578125" style="176" bestFit="1" customWidth="1"/>
    <col min="17" max="17" width="9.28515625" style="175" bestFit="1" customWidth="1"/>
  </cols>
  <sheetData>
    <row r="1" spans="1:17" s="178" customFormat="1" ht="18.75">
      <c r="A1" s="951" t="s">
        <v>610</v>
      </c>
      <c r="B1" s="951"/>
      <c r="C1" s="951"/>
      <c r="D1" s="951"/>
      <c r="E1" s="951"/>
      <c r="F1" s="951"/>
      <c r="G1" s="951"/>
      <c r="H1" s="951"/>
      <c r="I1" s="951"/>
      <c r="J1" s="951"/>
      <c r="K1" s="951"/>
      <c r="L1" s="951"/>
      <c r="M1" s="951"/>
      <c r="N1" s="951"/>
      <c r="O1" s="951"/>
      <c r="P1" s="951"/>
      <c r="Q1" s="951"/>
    </row>
    <row r="2" spans="1:17" s="178" customFormat="1" ht="18.75">
      <c r="A2" s="951" t="s">
        <v>611</v>
      </c>
      <c r="B2" s="951"/>
      <c r="C2" s="951"/>
      <c r="D2" s="951"/>
      <c r="E2" s="951"/>
      <c r="F2" s="951"/>
      <c r="G2" s="951"/>
      <c r="H2" s="951"/>
      <c r="I2" s="951"/>
      <c r="J2" s="951"/>
      <c r="K2" s="951"/>
      <c r="L2" s="951"/>
      <c r="M2" s="951"/>
      <c r="N2" s="951"/>
      <c r="O2" s="951"/>
      <c r="P2" s="951"/>
      <c r="Q2" s="951"/>
    </row>
    <row r="3" spans="1:17" s="178" customFormat="1" ht="18.75">
      <c r="A3" s="951" t="s">
        <v>612</v>
      </c>
      <c r="B3" s="951"/>
      <c r="C3" s="951"/>
      <c r="D3" s="951"/>
      <c r="E3" s="951"/>
      <c r="F3" s="951"/>
      <c r="G3" s="951"/>
      <c r="H3" s="951"/>
      <c r="I3" s="951"/>
      <c r="J3" s="951"/>
      <c r="K3" s="951"/>
      <c r="L3" s="951"/>
      <c r="M3" s="951"/>
      <c r="N3" s="951"/>
      <c r="O3" s="951"/>
      <c r="P3" s="951"/>
      <c r="Q3" s="951"/>
    </row>
    <row r="4" spans="1:17" s="178" customFormat="1" ht="18.75">
      <c r="A4" s="951" t="s">
        <v>613</v>
      </c>
      <c r="B4" s="951"/>
      <c r="C4" s="951"/>
      <c r="D4" s="951"/>
      <c r="E4" s="951"/>
      <c r="F4" s="951"/>
      <c r="G4" s="951"/>
      <c r="H4" s="951"/>
      <c r="I4" s="951"/>
      <c r="J4" s="951"/>
      <c r="K4" s="951"/>
      <c r="L4" s="951"/>
      <c r="M4" s="951"/>
      <c r="N4" s="951"/>
      <c r="O4" s="951"/>
      <c r="P4" s="951"/>
      <c r="Q4" s="951"/>
    </row>
    <row r="5" spans="1:17" ht="15">
      <c r="A5" s="297"/>
      <c r="B5" s="179"/>
      <c r="C5" s="179"/>
      <c r="D5" s="180"/>
      <c r="E5" s="179"/>
      <c r="F5" s="181"/>
      <c r="G5" s="181"/>
      <c r="H5" s="181"/>
      <c r="I5" s="181"/>
      <c r="J5" s="182"/>
      <c r="K5" s="181"/>
      <c r="L5" s="181"/>
      <c r="M5" s="181"/>
      <c r="N5" s="182"/>
      <c r="O5" s="181"/>
      <c r="P5" s="181"/>
      <c r="Q5" s="182"/>
    </row>
    <row r="6" spans="1:17" ht="16.5" customHeight="1">
      <c r="A6" s="955" t="s">
        <v>614</v>
      </c>
      <c r="B6" s="961" t="s">
        <v>124</v>
      </c>
      <c r="C6" s="962"/>
      <c r="D6" s="956" t="s">
        <v>615</v>
      </c>
      <c r="E6" s="957" t="s">
        <v>616</v>
      </c>
      <c r="F6" s="958" t="s">
        <v>617</v>
      </c>
      <c r="G6" s="953" t="s">
        <v>429</v>
      </c>
      <c r="H6" s="953"/>
      <c r="I6" s="953"/>
      <c r="J6" s="953"/>
      <c r="K6" s="954" t="s">
        <v>430</v>
      </c>
      <c r="L6" s="954"/>
      <c r="M6" s="954"/>
      <c r="N6" s="954"/>
      <c r="O6" s="943" t="s">
        <v>618</v>
      </c>
      <c r="P6" s="943"/>
      <c r="Q6" s="943"/>
    </row>
    <row r="7" spans="1:17" s="174" customFormat="1" ht="47.25">
      <c r="A7" s="955"/>
      <c r="B7" s="963"/>
      <c r="C7" s="964"/>
      <c r="D7" s="956"/>
      <c r="E7" s="957"/>
      <c r="F7" s="958"/>
      <c r="G7" s="204" t="s">
        <v>549</v>
      </c>
      <c r="H7" s="204"/>
      <c r="I7" s="204" t="s">
        <v>619</v>
      </c>
      <c r="J7" s="205" t="s">
        <v>620</v>
      </c>
      <c r="K7" s="209" t="s">
        <v>549</v>
      </c>
      <c r="L7" s="209"/>
      <c r="M7" s="209" t="s">
        <v>619</v>
      </c>
      <c r="N7" s="210" t="s">
        <v>620</v>
      </c>
      <c r="O7" s="199" t="s">
        <v>549</v>
      </c>
      <c r="P7" s="199" t="s">
        <v>619</v>
      </c>
      <c r="Q7" s="200" t="s">
        <v>621</v>
      </c>
    </row>
    <row r="8" spans="1:17" ht="20.100000000000001" customHeight="1">
      <c r="A8" s="298">
        <v>1</v>
      </c>
      <c r="B8" s="959" t="s">
        <v>158</v>
      </c>
      <c r="C8" s="960"/>
      <c r="D8" s="186">
        <v>1500</v>
      </c>
      <c r="E8" s="185">
        <v>26</v>
      </c>
      <c r="F8" s="187">
        <f t="shared" ref="F8:F27" si="0">D8*E8</f>
        <v>39000</v>
      </c>
      <c r="G8" s="206">
        <v>29250</v>
      </c>
      <c r="H8" s="206"/>
      <c r="I8" s="206"/>
      <c r="J8" s="275">
        <f t="shared" ref="J8:J14" si="1">(G8+I8)/$F8</f>
        <v>0.75</v>
      </c>
      <c r="K8" s="211">
        <v>9750</v>
      </c>
      <c r="L8" s="211"/>
      <c r="M8" s="211"/>
      <c r="N8" s="276">
        <f t="shared" ref="N8:N18" si="2">(K8+M8)/$F8</f>
        <v>0.25</v>
      </c>
      <c r="O8" s="187">
        <f>G8+K8</f>
        <v>39000</v>
      </c>
      <c r="P8" s="187">
        <f>I8+M8</f>
        <v>0</v>
      </c>
      <c r="Q8" s="277">
        <f t="shared" ref="Q8:Q11" si="3">J8+N8</f>
        <v>1</v>
      </c>
    </row>
    <row r="9" spans="1:17" ht="20.100000000000001" customHeight="1">
      <c r="A9" s="298">
        <v>2</v>
      </c>
      <c r="B9" s="959" t="s">
        <v>450</v>
      </c>
      <c r="C9" s="960"/>
      <c r="D9" s="186">
        <v>1600</v>
      </c>
      <c r="E9" s="185">
        <v>26</v>
      </c>
      <c r="F9" s="187">
        <f t="shared" si="0"/>
        <v>41600</v>
      </c>
      <c r="G9" s="206">
        <v>31200</v>
      </c>
      <c r="H9" s="206"/>
      <c r="I9" s="206">
        <v>10400</v>
      </c>
      <c r="J9" s="275">
        <f t="shared" si="1"/>
        <v>1</v>
      </c>
      <c r="K9" s="211"/>
      <c r="L9" s="211"/>
      <c r="M9" s="211"/>
      <c r="N9" s="276">
        <f t="shared" si="2"/>
        <v>0</v>
      </c>
      <c r="O9" s="187">
        <f>G9+K9</f>
        <v>31200</v>
      </c>
      <c r="P9" s="187">
        <f>I9+M9</f>
        <v>10400</v>
      </c>
      <c r="Q9" s="277">
        <f t="shared" si="3"/>
        <v>1</v>
      </c>
    </row>
    <row r="10" spans="1:17" ht="20.100000000000001" customHeight="1">
      <c r="A10" s="298">
        <v>2</v>
      </c>
      <c r="B10" s="959" t="s">
        <v>450</v>
      </c>
      <c r="C10" s="960"/>
      <c r="D10" s="186">
        <v>1500</v>
      </c>
      <c r="E10" s="185">
        <v>26</v>
      </c>
      <c r="F10" s="187">
        <f t="shared" si="0"/>
        <v>39000</v>
      </c>
      <c r="G10" s="206">
        <v>29250</v>
      </c>
      <c r="H10" s="206"/>
      <c r="I10" s="206">
        <v>9750</v>
      </c>
      <c r="J10" s="275">
        <f t="shared" si="1"/>
        <v>1</v>
      </c>
      <c r="K10" s="211"/>
      <c r="L10" s="211"/>
      <c r="M10" s="211"/>
      <c r="N10" s="276">
        <f t="shared" si="2"/>
        <v>0</v>
      </c>
      <c r="O10" s="187">
        <f>G10+K10</f>
        <v>29250</v>
      </c>
      <c r="P10" s="187">
        <f>I10+M10</f>
        <v>9750</v>
      </c>
      <c r="Q10" s="277">
        <f t="shared" si="3"/>
        <v>1</v>
      </c>
    </row>
    <row r="11" spans="1:17" ht="20.100000000000001" customHeight="1">
      <c r="A11" s="298">
        <v>2</v>
      </c>
      <c r="B11" s="959" t="s">
        <v>450</v>
      </c>
      <c r="C11" s="960"/>
      <c r="D11" s="186">
        <v>17.5</v>
      </c>
      <c r="E11" s="185">
        <v>1820</v>
      </c>
      <c r="F11" s="187">
        <f t="shared" si="0"/>
        <v>31850</v>
      </c>
      <c r="G11" s="206">
        <v>15925</v>
      </c>
      <c r="H11" s="206"/>
      <c r="I11" s="206">
        <v>15925</v>
      </c>
      <c r="J11" s="275">
        <f t="shared" si="1"/>
        <v>1</v>
      </c>
      <c r="K11" s="211"/>
      <c r="L11" s="211"/>
      <c r="M11" s="211"/>
      <c r="N11" s="276">
        <f t="shared" si="2"/>
        <v>0</v>
      </c>
      <c r="O11" s="187">
        <f>G11+K11</f>
        <v>15925</v>
      </c>
      <c r="P11" s="187">
        <f>I11+M11</f>
        <v>15925</v>
      </c>
      <c r="Q11" s="277">
        <f t="shared" si="3"/>
        <v>1</v>
      </c>
    </row>
    <row r="12" spans="1:17" ht="20.100000000000001" customHeight="1">
      <c r="A12" s="298">
        <v>2</v>
      </c>
      <c r="B12" s="959" t="s">
        <v>450</v>
      </c>
      <c r="C12" s="960"/>
      <c r="D12" s="186">
        <v>17</v>
      </c>
      <c r="E12" s="185">
        <v>1820</v>
      </c>
      <c r="F12" s="187">
        <f t="shared" si="0"/>
        <v>30940</v>
      </c>
      <c r="G12" s="206">
        <v>15470</v>
      </c>
      <c r="H12" s="206"/>
      <c r="I12" s="206">
        <v>15470</v>
      </c>
      <c r="J12" s="275">
        <f t="shared" si="1"/>
        <v>1</v>
      </c>
      <c r="K12" s="211"/>
      <c r="L12" s="211"/>
      <c r="M12" s="211"/>
      <c r="N12" s="276">
        <f t="shared" si="2"/>
        <v>0</v>
      </c>
      <c r="O12" s="187"/>
      <c r="P12" s="187">
        <f>I12+M12</f>
        <v>15470</v>
      </c>
      <c r="Q12" s="277">
        <f>J12+N12</f>
        <v>1</v>
      </c>
    </row>
    <row r="13" spans="1:17" ht="20.100000000000001" customHeight="1">
      <c r="A13" s="298">
        <v>2</v>
      </c>
      <c r="B13" s="959" t="s">
        <v>450</v>
      </c>
      <c r="C13" s="960"/>
      <c r="D13" s="186">
        <v>17.25</v>
      </c>
      <c r="E13" s="185">
        <v>1820</v>
      </c>
      <c r="F13" s="187">
        <f t="shared" si="0"/>
        <v>31395</v>
      </c>
      <c r="G13" s="206">
        <v>31395</v>
      </c>
      <c r="H13" s="206"/>
      <c r="I13" s="206"/>
      <c r="J13" s="275">
        <f t="shared" si="1"/>
        <v>1</v>
      </c>
      <c r="K13" s="211"/>
      <c r="L13" s="211"/>
      <c r="M13" s="211"/>
      <c r="N13" s="276">
        <f t="shared" si="2"/>
        <v>0</v>
      </c>
      <c r="O13" s="187"/>
      <c r="P13" s="187"/>
      <c r="Q13" s="277">
        <f>J13+N13</f>
        <v>1</v>
      </c>
    </row>
    <row r="14" spans="1:17" ht="20.100000000000001" customHeight="1">
      <c r="A14" s="298">
        <v>2</v>
      </c>
      <c r="B14" s="959" t="s">
        <v>450</v>
      </c>
      <c r="C14" s="960"/>
      <c r="D14" s="186">
        <v>17</v>
      </c>
      <c r="E14" s="185">
        <v>1820</v>
      </c>
      <c r="F14" s="187">
        <f t="shared" si="0"/>
        <v>30940</v>
      </c>
      <c r="G14" s="206">
        <v>30940</v>
      </c>
      <c r="H14" s="206"/>
      <c r="I14" s="206"/>
      <c r="J14" s="275">
        <f t="shared" si="1"/>
        <v>1</v>
      </c>
      <c r="K14" s="211"/>
      <c r="L14" s="211"/>
      <c r="M14" s="211"/>
      <c r="N14" s="276">
        <f t="shared" si="2"/>
        <v>0</v>
      </c>
      <c r="O14" s="187"/>
      <c r="P14" s="187"/>
      <c r="Q14" s="277">
        <f>J14+N14</f>
        <v>1</v>
      </c>
    </row>
    <row r="15" spans="1:17" ht="20.100000000000001" customHeight="1">
      <c r="A15" s="298">
        <v>4</v>
      </c>
      <c r="B15" s="959" t="s">
        <v>622</v>
      </c>
      <c r="C15" s="960"/>
      <c r="D15" s="186">
        <v>15</v>
      </c>
      <c r="E15" s="185">
        <v>1820</v>
      </c>
      <c r="F15" s="187">
        <f t="shared" si="0"/>
        <v>27300</v>
      </c>
      <c r="G15" s="206"/>
      <c r="H15" s="206"/>
      <c r="I15" s="206"/>
      <c r="J15" s="275"/>
      <c r="K15" s="211">
        <v>27300</v>
      </c>
      <c r="L15" s="211"/>
      <c r="M15" s="211"/>
      <c r="N15" s="276">
        <f t="shared" si="2"/>
        <v>1</v>
      </c>
      <c r="O15" s="187">
        <f t="shared" ref="O15:O47" si="4">G15+K15</f>
        <v>27300</v>
      </c>
      <c r="P15" s="187">
        <f t="shared" ref="P15:P47" si="5">I15+M15</f>
        <v>0</v>
      </c>
      <c r="Q15" s="277">
        <f t="shared" ref="Q15:Q31" si="6">J15+N15</f>
        <v>1</v>
      </c>
    </row>
    <row r="16" spans="1:17" ht="20.100000000000001" customHeight="1">
      <c r="A16" s="298">
        <v>4</v>
      </c>
      <c r="B16" s="959" t="s">
        <v>622</v>
      </c>
      <c r="C16" s="960"/>
      <c r="D16" s="186">
        <v>15</v>
      </c>
      <c r="E16" s="185">
        <v>1820</v>
      </c>
      <c r="F16" s="187">
        <f t="shared" si="0"/>
        <v>27300</v>
      </c>
      <c r="G16" s="206"/>
      <c r="H16" s="206"/>
      <c r="I16" s="206"/>
      <c r="J16" s="275"/>
      <c r="K16" s="211">
        <v>27300</v>
      </c>
      <c r="L16" s="211"/>
      <c r="M16" s="211"/>
      <c r="N16" s="276">
        <f t="shared" si="2"/>
        <v>1</v>
      </c>
      <c r="O16" s="187">
        <f t="shared" si="4"/>
        <v>27300</v>
      </c>
      <c r="P16" s="187">
        <f t="shared" si="5"/>
        <v>0</v>
      </c>
      <c r="Q16" s="277">
        <f t="shared" ref="Q16:Q18" si="7">J16+N16</f>
        <v>1</v>
      </c>
    </row>
    <row r="17" spans="1:17" ht="20.100000000000001" customHeight="1">
      <c r="A17" s="298">
        <v>4</v>
      </c>
      <c r="B17" s="959" t="s">
        <v>622</v>
      </c>
      <c r="C17" s="960"/>
      <c r="D17" s="186">
        <v>15</v>
      </c>
      <c r="E17" s="185">
        <v>1820</v>
      </c>
      <c r="F17" s="187">
        <f t="shared" si="0"/>
        <v>27300</v>
      </c>
      <c r="G17" s="206"/>
      <c r="H17" s="206"/>
      <c r="I17" s="206"/>
      <c r="J17" s="275"/>
      <c r="K17" s="211">
        <v>27300</v>
      </c>
      <c r="L17" s="211"/>
      <c r="M17" s="211"/>
      <c r="N17" s="276">
        <f t="shared" si="2"/>
        <v>1</v>
      </c>
      <c r="O17" s="187">
        <f t="shared" si="4"/>
        <v>27300</v>
      </c>
      <c r="P17" s="187">
        <f t="shared" si="5"/>
        <v>0</v>
      </c>
      <c r="Q17" s="277">
        <f t="shared" si="7"/>
        <v>1</v>
      </c>
    </row>
    <row r="18" spans="1:17" ht="20.100000000000001" customHeight="1">
      <c r="A18" s="298">
        <v>4</v>
      </c>
      <c r="B18" s="959" t="s">
        <v>622</v>
      </c>
      <c r="C18" s="960"/>
      <c r="D18" s="186">
        <v>15.25</v>
      </c>
      <c r="E18" s="185">
        <v>1820</v>
      </c>
      <c r="F18" s="187">
        <f t="shared" si="0"/>
        <v>27755</v>
      </c>
      <c r="G18" s="206"/>
      <c r="H18" s="206"/>
      <c r="I18" s="206"/>
      <c r="J18" s="275"/>
      <c r="K18" s="211">
        <v>27755</v>
      </c>
      <c r="L18" s="211"/>
      <c r="M18" s="211"/>
      <c r="N18" s="276">
        <f t="shared" si="2"/>
        <v>1</v>
      </c>
      <c r="O18" s="187">
        <f t="shared" si="4"/>
        <v>27755</v>
      </c>
      <c r="P18" s="187">
        <f t="shared" si="5"/>
        <v>0</v>
      </c>
      <c r="Q18" s="277">
        <f t="shared" si="7"/>
        <v>1</v>
      </c>
    </row>
    <row r="19" spans="1:17" ht="20.100000000000001" customHeight="1">
      <c r="A19" s="298">
        <v>5</v>
      </c>
      <c r="B19" s="959" t="s">
        <v>170</v>
      </c>
      <c r="C19" s="960"/>
      <c r="D19" s="186">
        <v>12</v>
      </c>
      <c r="E19" s="185">
        <v>1820</v>
      </c>
      <c r="F19" s="187">
        <f t="shared" si="0"/>
        <v>21840</v>
      </c>
      <c r="G19" s="206"/>
      <c r="H19" s="206"/>
      <c r="I19" s="206"/>
      <c r="J19" s="275"/>
      <c r="K19" s="211"/>
      <c r="L19" s="211"/>
      <c r="M19" s="211"/>
      <c r="N19" s="276"/>
      <c r="O19" s="187">
        <f t="shared" si="4"/>
        <v>0</v>
      </c>
      <c r="P19" s="187">
        <f t="shared" si="5"/>
        <v>0</v>
      </c>
      <c r="Q19" s="277">
        <f t="shared" si="6"/>
        <v>0</v>
      </c>
    </row>
    <row r="20" spans="1:17" ht="20.100000000000001" customHeight="1">
      <c r="A20" s="298"/>
      <c r="B20" s="959"/>
      <c r="C20" s="960"/>
      <c r="D20" s="186"/>
      <c r="E20" s="185"/>
      <c r="F20" s="187">
        <f t="shared" si="0"/>
        <v>0</v>
      </c>
      <c r="G20" s="206"/>
      <c r="H20" s="206"/>
      <c r="I20" s="206"/>
      <c r="J20" s="275"/>
      <c r="K20" s="211"/>
      <c r="L20" s="211"/>
      <c r="M20" s="211"/>
      <c r="N20" s="276"/>
      <c r="O20" s="187">
        <f t="shared" si="4"/>
        <v>0</v>
      </c>
      <c r="P20" s="187">
        <f t="shared" si="5"/>
        <v>0</v>
      </c>
      <c r="Q20" s="277">
        <f t="shared" si="6"/>
        <v>0</v>
      </c>
    </row>
    <row r="21" spans="1:17" ht="20.100000000000001" customHeight="1">
      <c r="A21" s="298"/>
      <c r="B21" s="959"/>
      <c r="C21" s="960"/>
      <c r="D21" s="186"/>
      <c r="E21" s="185"/>
      <c r="F21" s="187">
        <f t="shared" si="0"/>
        <v>0</v>
      </c>
      <c r="G21" s="206"/>
      <c r="H21" s="206"/>
      <c r="I21" s="206"/>
      <c r="J21" s="275"/>
      <c r="K21" s="211"/>
      <c r="L21" s="211"/>
      <c r="M21" s="211"/>
      <c r="N21" s="276"/>
      <c r="O21" s="187">
        <f t="shared" si="4"/>
        <v>0</v>
      </c>
      <c r="P21" s="187">
        <f t="shared" si="5"/>
        <v>0</v>
      </c>
      <c r="Q21" s="277">
        <f t="shared" si="6"/>
        <v>0</v>
      </c>
    </row>
    <row r="22" spans="1:17" ht="20.100000000000001" customHeight="1">
      <c r="A22" s="298"/>
      <c r="B22" s="959"/>
      <c r="C22" s="960"/>
      <c r="D22" s="186"/>
      <c r="E22" s="185"/>
      <c r="F22" s="187">
        <f t="shared" si="0"/>
        <v>0</v>
      </c>
      <c r="G22" s="206"/>
      <c r="H22" s="206"/>
      <c r="I22" s="206"/>
      <c r="J22" s="275"/>
      <c r="K22" s="211"/>
      <c r="L22" s="211"/>
      <c r="M22" s="211"/>
      <c r="N22" s="276"/>
      <c r="O22" s="187">
        <f t="shared" si="4"/>
        <v>0</v>
      </c>
      <c r="P22" s="187">
        <f t="shared" si="5"/>
        <v>0</v>
      </c>
      <c r="Q22" s="277">
        <f t="shared" si="6"/>
        <v>0</v>
      </c>
    </row>
    <row r="23" spans="1:17" ht="20.100000000000001" customHeight="1">
      <c r="A23" s="298"/>
      <c r="B23" s="959"/>
      <c r="C23" s="960"/>
      <c r="D23" s="186"/>
      <c r="E23" s="185"/>
      <c r="F23" s="187">
        <f t="shared" si="0"/>
        <v>0</v>
      </c>
      <c r="G23" s="206"/>
      <c r="H23" s="206"/>
      <c r="I23" s="206"/>
      <c r="J23" s="275"/>
      <c r="K23" s="211"/>
      <c r="L23" s="211"/>
      <c r="M23" s="211"/>
      <c r="N23" s="276"/>
      <c r="O23" s="187">
        <f t="shared" si="4"/>
        <v>0</v>
      </c>
      <c r="P23" s="187">
        <f t="shared" si="5"/>
        <v>0</v>
      </c>
      <c r="Q23" s="277">
        <f t="shared" si="6"/>
        <v>0</v>
      </c>
    </row>
    <row r="24" spans="1:17" ht="20.100000000000001" customHeight="1">
      <c r="A24" s="298"/>
      <c r="B24" s="959"/>
      <c r="C24" s="960"/>
      <c r="D24" s="186"/>
      <c r="E24" s="185"/>
      <c r="F24" s="187">
        <f t="shared" si="0"/>
        <v>0</v>
      </c>
      <c r="G24" s="206"/>
      <c r="H24" s="206"/>
      <c r="I24" s="206"/>
      <c r="J24" s="275"/>
      <c r="K24" s="211"/>
      <c r="L24" s="211"/>
      <c r="M24" s="211"/>
      <c r="N24" s="276"/>
      <c r="O24" s="187">
        <f t="shared" si="4"/>
        <v>0</v>
      </c>
      <c r="P24" s="187">
        <f t="shared" si="5"/>
        <v>0</v>
      </c>
      <c r="Q24" s="277">
        <f t="shared" si="6"/>
        <v>0</v>
      </c>
    </row>
    <row r="25" spans="1:17" ht="20.100000000000001" customHeight="1">
      <c r="A25" s="298"/>
      <c r="B25" s="959"/>
      <c r="C25" s="960"/>
      <c r="D25" s="186"/>
      <c r="E25" s="185"/>
      <c r="F25" s="187">
        <f t="shared" si="0"/>
        <v>0</v>
      </c>
      <c r="G25" s="206"/>
      <c r="H25" s="206"/>
      <c r="I25" s="206"/>
      <c r="J25" s="275"/>
      <c r="K25" s="211"/>
      <c r="L25" s="211"/>
      <c r="M25" s="211"/>
      <c r="N25" s="276"/>
      <c r="O25" s="187">
        <f t="shared" si="4"/>
        <v>0</v>
      </c>
      <c r="P25" s="187">
        <f t="shared" si="5"/>
        <v>0</v>
      </c>
      <c r="Q25" s="277">
        <f t="shared" si="6"/>
        <v>0</v>
      </c>
    </row>
    <row r="26" spans="1:17" ht="20.100000000000001" customHeight="1">
      <c r="A26" s="298"/>
      <c r="B26" s="959"/>
      <c r="C26" s="960"/>
      <c r="D26" s="186"/>
      <c r="E26" s="185"/>
      <c r="F26" s="187">
        <f t="shared" si="0"/>
        <v>0</v>
      </c>
      <c r="G26" s="206"/>
      <c r="H26" s="206"/>
      <c r="I26" s="206"/>
      <c r="J26" s="275"/>
      <c r="K26" s="211"/>
      <c r="L26" s="211"/>
      <c r="M26" s="211"/>
      <c r="N26" s="276"/>
      <c r="O26" s="187">
        <f t="shared" si="4"/>
        <v>0</v>
      </c>
      <c r="P26" s="187">
        <f t="shared" si="5"/>
        <v>0</v>
      </c>
      <c r="Q26" s="277">
        <f t="shared" si="6"/>
        <v>0</v>
      </c>
    </row>
    <row r="27" spans="1:17" ht="20.100000000000001" customHeight="1">
      <c r="A27" s="298"/>
      <c r="B27" s="959"/>
      <c r="C27" s="960"/>
      <c r="D27" s="186"/>
      <c r="E27" s="185"/>
      <c r="F27" s="187">
        <f t="shared" si="0"/>
        <v>0</v>
      </c>
      <c r="G27" s="206"/>
      <c r="H27" s="206"/>
      <c r="I27" s="206"/>
      <c r="J27" s="275"/>
      <c r="K27" s="211"/>
      <c r="L27" s="211"/>
      <c r="M27" s="211"/>
      <c r="N27" s="276"/>
      <c r="O27" s="187">
        <f t="shared" si="4"/>
        <v>0</v>
      </c>
      <c r="P27" s="187">
        <f t="shared" si="5"/>
        <v>0</v>
      </c>
      <c r="Q27" s="277">
        <f t="shared" si="6"/>
        <v>0</v>
      </c>
    </row>
    <row r="28" spans="1:17" ht="20.100000000000001" customHeight="1">
      <c r="A28" s="298"/>
      <c r="B28" s="959"/>
      <c r="C28" s="960"/>
      <c r="D28" s="186"/>
      <c r="E28" s="185"/>
      <c r="F28" s="187">
        <f t="shared" ref="F28:F29" si="8">D28*E28</f>
        <v>0</v>
      </c>
      <c r="G28" s="206"/>
      <c r="H28" s="206"/>
      <c r="I28" s="206"/>
      <c r="J28" s="275"/>
      <c r="K28" s="211"/>
      <c r="L28" s="211"/>
      <c r="M28" s="211"/>
      <c r="N28" s="276"/>
      <c r="O28" s="187">
        <f t="shared" si="4"/>
        <v>0</v>
      </c>
      <c r="P28" s="187">
        <f t="shared" si="5"/>
        <v>0</v>
      </c>
      <c r="Q28" s="277">
        <f t="shared" si="6"/>
        <v>0</v>
      </c>
    </row>
    <row r="29" spans="1:17" ht="20.100000000000001" customHeight="1">
      <c r="A29" s="298"/>
      <c r="B29" s="959"/>
      <c r="C29" s="960"/>
      <c r="D29" s="186"/>
      <c r="E29" s="185"/>
      <c r="F29" s="187">
        <f t="shared" si="8"/>
        <v>0</v>
      </c>
      <c r="G29" s="206"/>
      <c r="H29" s="206"/>
      <c r="I29" s="206"/>
      <c r="J29" s="275"/>
      <c r="K29" s="211"/>
      <c r="L29" s="211"/>
      <c r="M29" s="211"/>
      <c r="N29" s="276"/>
      <c r="O29" s="187">
        <f t="shared" si="4"/>
        <v>0</v>
      </c>
      <c r="P29" s="187">
        <f t="shared" si="5"/>
        <v>0</v>
      </c>
      <c r="Q29" s="277">
        <f t="shared" si="6"/>
        <v>0</v>
      </c>
    </row>
    <row r="30" spans="1:17" ht="20.100000000000001" customHeight="1">
      <c r="A30" s="298"/>
      <c r="B30" s="959"/>
      <c r="C30" s="960"/>
      <c r="D30" s="186"/>
      <c r="E30" s="185"/>
      <c r="F30" s="187">
        <f t="shared" ref="F30:F37" si="9">D30*E30</f>
        <v>0</v>
      </c>
      <c r="G30" s="206"/>
      <c r="H30" s="206"/>
      <c r="I30" s="206"/>
      <c r="J30" s="275"/>
      <c r="K30" s="211"/>
      <c r="L30" s="211"/>
      <c r="M30" s="211"/>
      <c r="N30" s="276"/>
      <c r="O30" s="187">
        <f t="shared" si="4"/>
        <v>0</v>
      </c>
      <c r="P30" s="187">
        <f t="shared" si="5"/>
        <v>0</v>
      </c>
      <c r="Q30" s="277">
        <f t="shared" si="6"/>
        <v>0</v>
      </c>
    </row>
    <row r="31" spans="1:17" ht="20.100000000000001" customHeight="1">
      <c r="A31" s="298"/>
      <c r="B31" s="959"/>
      <c r="C31" s="960"/>
      <c r="D31" s="186"/>
      <c r="E31" s="185"/>
      <c r="F31" s="187">
        <f t="shared" si="9"/>
        <v>0</v>
      </c>
      <c r="G31" s="206"/>
      <c r="H31" s="206"/>
      <c r="I31" s="206"/>
      <c r="J31" s="275"/>
      <c r="K31" s="211"/>
      <c r="L31" s="211"/>
      <c r="M31" s="211"/>
      <c r="N31" s="276"/>
      <c r="O31" s="187">
        <f t="shared" si="4"/>
        <v>0</v>
      </c>
      <c r="P31" s="187">
        <f t="shared" si="5"/>
        <v>0</v>
      </c>
      <c r="Q31" s="277">
        <f t="shared" si="6"/>
        <v>0</v>
      </c>
    </row>
    <row r="32" spans="1:17" ht="20.100000000000001" customHeight="1">
      <c r="A32" s="298"/>
      <c r="B32" s="959"/>
      <c r="C32" s="960"/>
      <c r="D32" s="186"/>
      <c r="E32" s="185"/>
      <c r="F32" s="187">
        <f t="shared" si="9"/>
        <v>0</v>
      </c>
      <c r="G32" s="206"/>
      <c r="H32" s="206"/>
      <c r="I32" s="206"/>
      <c r="J32" s="275"/>
      <c r="K32" s="211"/>
      <c r="L32" s="211"/>
      <c r="M32" s="211"/>
      <c r="N32" s="276"/>
      <c r="O32" s="187">
        <f t="shared" si="4"/>
        <v>0</v>
      </c>
      <c r="P32" s="187">
        <f t="shared" si="5"/>
        <v>0</v>
      </c>
      <c r="Q32" s="277">
        <f t="shared" ref="Q32:Q47" si="10">J32+N32</f>
        <v>0</v>
      </c>
    </row>
    <row r="33" spans="1:17" ht="20.100000000000001" customHeight="1">
      <c r="A33" s="298"/>
      <c r="B33" s="959"/>
      <c r="C33" s="960"/>
      <c r="D33" s="186"/>
      <c r="E33" s="185"/>
      <c r="F33" s="187">
        <f t="shared" si="9"/>
        <v>0</v>
      </c>
      <c r="G33" s="206"/>
      <c r="H33" s="206"/>
      <c r="I33" s="206"/>
      <c r="J33" s="275"/>
      <c r="K33" s="211"/>
      <c r="L33" s="211"/>
      <c r="M33" s="211"/>
      <c r="N33" s="276"/>
      <c r="O33" s="187">
        <f t="shared" si="4"/>
        <v>0</v>
      </c>
      <c r="P33" s="187">
        <f t="shared" si="5"/>
        <v>0</v>
      </c>
      <c r="Q33" s="277">
        <f t="shared" si="10"/>
        <v>0</v>
      </c>
    </row>
    <row r="34" spans="1:17" ht="20.100000000000001" customHeight="1">
      <c r="A34" s="298"/>
      <c r="B34" s="959"/>
      <c r="C34" s="960"/>
      <c r="D34" s="186"/>
      <c r="E34" s="185"/>
      <c r="F34" s="187">
        <f t="shared" si="9"/>
        <v>0</v>
      </c>
      <c r="G34" s="206"/>
      <c r="H34" s="206"/>
      <c r="I34" s="206"/>
      <c r="J34" s="275"/>
      <c r="K34" s="211"/>
      <c r="L34" s="211"/>
      <c r="M34" s="211"/>
      <c r="N34" s="276"/>
      <c r="O34" s="187">
        <f t="shared" si="4"/>
        <v>0</v>
      </c>
      <c r="P34" s="187">
        <f t="shared" si="5"/>
        <v>0</v>
      </c>
      <c r="Q34" s="277">
        <f t="shared" si="10"/>
        <v>0</v>
      </c>
    </row>
    <row r="35" spans="1:17" ht="20.100000000000001" customHeight="1">
      <c r="A35" s="298"/>
      <c r="B35" s="959"/>
      <c r="C35" s="960"/>
      <c r="D35" s="186"/>
      <c r="E35" s="185"/>
      <c r="F35" s="187">
        <f t="shared" si="9"/>
        <v>0</v>
      </c>
      <c r="G35" s="206"/>
      <c r="H35" s="206"/>
      <c r="I35" s="206"/>
      <c r="J35" s="275"/>
      <c r="K35" s="211"/>
      <c r="L35" s="211"/>
      <c r="M35" s="211"/>
      <c r="N35" s="276"/>
      <c r="O35" s="187">
        <f t="shared" si="4"/>
        <v>0</v>
      </c>
      <c r="P35" s="187">
        <f t="shared" si="5"/>
        <v>0</v>
      </c>
      <c r="Q35" s="277">
        <f t="shared" si="10"/>
        <v>0</v>
      </c>
    </row>
    <row r="36" spans="1:17" ht="20.100000000000001" customHeight="1">
      <c r="A36" s="298"/>
      <c r="B36" s="959"/>
      <c r="C36" s="960"/>
      <c r="D36" s="186"/>
      <c r="E36" s="185"/>
      <c r="F36" s="187">
        <f t="shared" si="9"/>
        <v>0</v>
      </c>
      <c r="G36" s="206"/>
      <c r="H36" s="206"/>
      <c r="I36" s="206"/>
      <c r="J36" s="275"/>
      <c r="K36" s="211"/>
      <c r="L36" s="211"/>
      <c r="M36" s="211"/>
      <c r="N36" s="276"/>
      <c r="O36" s="187">
        <f t="shared" si="4"/>
        <v>0</v>
      </c>
      <c r="P36" s="187">
        <f t="shared" si="5"/>
        <v>0</v>
      </c>
      <c r="Q36" s="277">
        <f t="shared" si="10"/>
        <v>0</v>
      </c>
    </row>
    <row r="37" spans="1:17" ht="20.100000000000001" customHeight="1">
      <c r="A37" s="298"/>
      <c r="B37" s="959"/>
      <c r="C37" s="960"/>
      <c r="D37" s="186"/>
      <c r="E37" s="185"/>
      <c r="F37" s="187">
        <f t="shared" si="9"/>
        <v>0</v>
      </c>
      <c r="G37" s="206"/>
      <c r="H37" s="206"/>
      <c r="I37" s="206"/>
      <c r="J37" s="275"/>
      <c r="K37" s="211"/>
      <c r="L37" s="211"/>
      <c r="M37" s="211"/>
      <c r="N37" s="276"/>
      <c r="O37" s="187">
        <f t="shared" si="4"/>
        <v>0</v>
      </c>
      <c r="P37" s="187">
        <f t="shared" si="5"/>
        <v>0</v>
      </c>
      <c r="Q37" s="277">
        <f t="shared" si="10"/>
        <v>0</v>
      </c>
    </row>
    <row r="38" spans="1:17" ht="20.100000000000001" customHeight="1">
      <c r="A38" s="298"/>
      <c r="B38" s="959"/>
      <c r="C38" s="960"/>
      <c r="D38" s="186"/>
      <c r="E38" s="185"/>
      <c r="F38" s="187"/>
      <c r="G38" s="206"/>
      <c r="H38" s="206"/>
      <c r="I38" s="206"/>
      <c r="J38" s="275"/>
      <c r="K38" s="211"/>
      <c r="L38" s="211"/>
      <c r="M38" s="211"/>
      <c r="N38" s="276"/>
      <c r="O38" s="187">
        <f t="shared" si="4"/>
        <v>0</v>
      </c>
      <c r="P38" s="187">
        <f t="shared" si="5"/>
        <v>0</v>
      </c>
      <c r="Q38" s="277">
        <f t="shared" si="10"/>
        <v>0</v>
      </c>
    </row>
    <row r="39" spans="1:17" ht="20.100000000000001" customHeight="1">
      <c r="A39" s="298"/>
      <c r="B39" s="959"/>
      <c r="C39" s="960"/>
      <c r="D39" s="186"/>
      <c r="E39" s="185"/>
      <c r="F39" s="187"/>
      <c r="G39" s="206"/>
      <c r="H39" s="206"/>
      <c r="I39" s="206"/>
      <c r="J39" s="275"/>
      <c r="K39" s="211"/>
      <c r="L39" s="211"/>
      <c r="M39" s="211"/>
      <c r="N39" s="276"/>
      <c r="O39" s="187">
        <f t="shared" si="4"/>
        <v>0</v>
      </c>
      <c r="P39" s="187">
        <f t="shared" si="5"/>
        <v>0</v>
      </c>
      <c r="Q39" s="277">
        <f t="shared" si="10"/>
        <v>0</v>
      </c>
    </row>
    <row r="40" spans="1:17" ht="20.100000000000001" customHeight="1">
      <c r="A40" s="298"/>
      <c r="B40" s="959"/>
      <c r="C40" s="960"/>
      <c r="D40" s="186"/>
      <c r="E40" s="185"/>
      <c r="F40" s="187"/>
      <c r="G40" s="206"/>
      <c r="H40" s="206"/>
      <c r="I40" s="206"/>
      <c r="J40" s="275"/>
      <c r="K40" s="211"/>
      <c r="L40" s="211"/>
      <c r="M40" s="211"/>
      <c r="N40" s="276"/>
      <c r="O40" s="187">
        <f t="shared" si="4"/>
        <v>0</v>
      </c>
      <c r="P40" s="187">
        <f t="shared" si="5"/>
        <v>0</v>
      </c>
      <c r="Q40" s="277">
        <f t="shared" si="10"/>
        <v>0</v>
      </c>
    </row>
    <row r="41" spans="1:17" ht="20.100000000000001" customHeight="1">
      <c r="A41" s="298"/>
      <c r="B41" s="959"/>
      <c r="C41" s="960"/>
      <c r="D41" s="186"/>
      <c r="E41" s="185"/>
      <c r="F41" s="187"/>
      <c r="G41" s="206"/>
      <c r="H41" s="206"/>
      <c r="I41" s="206"/>
      <c r="J41" s="275"/>
      <c r="K41" s="211"/>
      <c r="L41" s="211"/>
      <c r="M41" s="211"/>
      <c r="N41" s="276"/>
      <c r="O41" s="187">
        <f t="shared" si="4"/>
        <v>0</v>
      </c>
      <c r="P41" s="187">
        <f t="shared" si="5"/>
        <v>0</v>
      </c>
      <c r="Q41" s="277">
        <f t="shared" si="10"/>
        <v>0</v>
      </c>
    </row>
    <row r="42" spans="1:17" ht="20.100000000000001" customHeight="1">
      <c r="A42" s="298"/>
      <c r="B42" s="959"/>
      <c r="C42" s="960"/>
      <c r="D42" s="186"/>
      <c r="E42" s="185"/>
      <c r="F42" s="187"/>
      <c r="G42" s="206"/>
      <c r="H42" s="206"/>
      <c r="I42" s="206"/>
      <c r="J42" s="275"/>
      <c r="K42" s="211"/>
      <c r="L42" s="211"/>
      <c r="M42" s="211"/>
      <c r="N42" s="276"/>
      <c r="O42" s="187">
        <f t="shared" si="4"/>
        <v>0</v>
      </c>
      <c r="P42" s="187">
        <f t="shared" si="5"/>
        <v>0</v>
      </c>
      <c r="Q42" s="277">
        <f t="shared" si="10"/>
        <v>0</v>
      </c>
    </row>
    <row r="43" spans="1:17" ht="20.100000000000001" customHeight="1">
      <c r="A43" s="298"/>
      <c r="B43" s="959"/>
      <c r="C43" s="960"/>
      <c r="D43" s="186"/>
      <c r="E43" s="185"/>
      <c r="F43" s="187"/>
      <c r="G43" s="206"/>
      <c r="H43" s="206"/>
      <c r="I43" s="206"/>
      <c r="J43" s="275"/>
      <c r="K43" s="211"/>
      <c r="L43" s="211"/>
      <c r="M43" s="211"/>
      <c r="N43" s="276"/>
      <c r="O43" s="187">
        <f t="shared" si="4"/>
        <v>0</v>
      </c>
      <c r="P43" s="187">
        <f t="shared" si="5"/>
        <v>0</v>
      </c>
      <c r="Q43" s="277">
        <f t="shared" si="10"/>
        <v>0</v>
      </c>
    </row>
    <row r="44" spans="1:17" ht="20.100000000000001" customHeight="1">
      <c r="A44" s="298"/>
      <c r="B44" s="959"/>
      <c r="C44" s="960"/>
      <c r="D44" s="186"/>
      <c r="E44" s="185"/>
      <c r="F44" s="187"/>
      <c r="G44" s="206"/>
      <c r="H44" s="206"/>
      <c r="I44" s="206"/>
      <c r="J44" s="275"/>
      <c r="K44" s="211"/>
      <c r="L44" s="211"/>
      <c r="M44" s="211"/>
      <c r="N44" s="276"/>
      <c r="O44" s="187">
        <f t="shared" si="4"/>
        <v>0</v>
      </c>
      <c r="P44" s="187">
        <f t="shared" si="5"/>
        <v>0</v>
      </c>
      <c r="Q44" s="277">
        <f t="shared" si="10"/>
        <v>0</v>
      </c>
    </row>
    <row r="45" spans="1:17" ht="20.100000000000001" customHeight="1">
      <c r="A45" s="298"/>
      <c r="B45" s="959"/>
      <c r="C45" s="960"/>
      <c r="D45" s="186"/>
      <c r="E45" s="185"/>
      <c r="F45" s="187"/>
      <c r="G45" s="206"/>
      <c r="H45" s="206"/>
      <c r="I45" s="206"/>
      <c r="J45" s="275"/>
      <c r="K45" s="211"/>
      <c r="L45" s="211"/>
      <c r="M45" s="211"/>
      <c r="N45" s="276"/>
      <c r="O45" s="187">
        <f t="shared" si="4"/>
        <v>0</v>
      </c>
      <c r="P45" s="187">
        <f t="shared" si="5"/>
        <v>0</v>
      </c>
      <c r="Q45" s="277">
        <f t="shared" si="10"/>
        <v>0</v>
      </c>
    </row>
    <row r="46" spans="1:17" ht="20.100000000000001" customHeight="1">
      <c r="A46" s="298"/>
      <c r="B46" s="959"/>
      <c r="C46" s="960"/>
      <c r="D46" s="186"/>
      <c r="E46" s="185"/>
      <c r="F46" s="187"/>
      <c r="G46" s="206"/>
      <c r="H46" s="206"/>
      <c r="I46" s="206"/>
      <c r="J46" s="275"/>
      <c r="K46" s="211"/>
      <c r="L46" s="211"/>
      <c r="M46" s="211"/>
      <c r="N46" s="276"/>
      <c r="O46" s="187">
        <f t="shared" si="4"/>
        <v>0</v>
      </c>
      <c r="P46" s="187">
        <f t="shared" si="5"/>
        <v>0</v>
      </c>
      <c r="Q46" s="277">
        <f t="shared" si="10"/>
        <v>0</v>
      </c>
    </row>
    <row r="47" spans="1:17" ht="20.100000000000001" customHeight="1">
      <c r="A47" s="298"/>
      <c r="B47" s="959"/>
      <c r="C47" s="960"/>
      <c r="D47" s="186"/>
      <c r="E47" s="185"/>
      <c r="F47" s="187"/>
      <c r="G47" s="206"/>
      <c r="H47" s="206"/>
      <c r="I47" s="206"/>
      <c r="J47" s="275"/>
      <c r="K47" s="211"/>
      <c r="L47" s="211"/>
      <c r="M47" s="211"/>
      <c r="N47" s="276"/>
      <c r="O47" s="187">
        <f t="shared" si="4"/>
        <v>0</v>
      </c>
      <c r="P47" s="187">
        <f t="shared" si="5"/>
        <v>0</v>
      </c>
      <c r="Q47" s="277">
        <f t="shared" si="10"/>
        <v>0</v>
      </c>
    </row>
    <row r="48" spans="1:17" s="10" customFormat="1" ht="20.100000000000001" customHeight="1">
      <c r="A48" s="299"/>
      <c r="B48" s="928" t="s">
        <v>623</v>
      </c>
      <c r="C48" s="929"/>
      <c r="D48" s="929"/>
      <c r="E48" s="930"/>
      <c r="F48" s="192">
        <f>SUBTOTAL(9,F8:F47)</f>
        <v>376220</v>
      </c>
      <c r="G48" s="207">
        <f t="shared" ref="G48:P48" si="11">SUBTOTAL(9,G8:G47)</f>
        <v>183430</v>
      </c>
      <c r="H48" s="207">
        <f t="shared" si="11"/>
        <v>0</v>
      </c>
      <c r="I48" s="207">
        <f t="shared" si="11"/>
        <v>51545</v>
      </c>
      <c r="J48" s="208">
        <f t="shared" si="11"/>
        <v>6.75</v>
      </c>
      <c r="K48" s="212">
        <f t="shared" si="11"/>
        <v>119405</v>
      </c>
      <c r="L48" s="207">
        <f t="shared" si="11"/>
        <v>0</v>
      </c>
      <c r="M48" s="212">
        <f t="shared" si="11"/>
        <v>0</v>
      </c>
      <c r="N48" s="213">
        <f t="shared" si="11"/>
        <v>4.25</v>
      </c>
      <c r="O48" s="192">
        <f t="shared" si="11"/>
        <v>225030</v>
      </c>
      <c r="P48" s="192">
        <f t="shared" si="11"/>
        <v>51545</v>
      </c>
      <c r="Q48" s="201">
        <f>SUBTOTAL(9,Q8:Q47)</f>
        <v>11</v>
      </c>
    </row>
    <row r="49" spans="1:17" ht="20.100000000000001" customHeight="1">
      <c r="A49" s="297"/>
      <c r="B49" s="179"/>
      <c r="C49" s="179"/>
      <c r="D49" s="180"/>
      <c r="E49" s="179"/>
      <c r="F49" s="181"/>
      <c r="G49" s="181"/>
      <c r="H49" s="181"/>
      <c r="I49" s="181"/>
      <c r="J49" s="182"/>
      <c r="K49" s="181"/>
      <c r="L49" s="181"/>
      <c r="M49" s="181"/>
      <c r="N49" s="182"/>
      <c r="O49" s="181"/>
      <c r="P49" s="181"/>
      <c r="Q49" s="182"/>
    </row>
    <row r="50" spans="1:17" ht="20.100000000000001" customHeight="1">
      <c r="A50" s="945" t="s">
        <v>624</v>
      </c>
      <c r="B50" s="946"/>
      <c r="C50" s="946"/>
      <c r="D50" s="946"/>
      <c r="E50" s="947"/>
      <c r="F50" s="944" t="s">
        <v>330</v>
      </c>
      <c r="G50" s="941" t="s">
        <v>429</v>
      </c>
      <c r="H50" s="941"/>
      <c r="I50" s="941"/>
      <c r="J50" s="941"/>
      <c r="K50" s="942" t="s">
        <v>430</v>
      </c>
      <c r="L50" s="942"/>
      <c r="M50" s="942"/>
      <c r="N50" s="942"/>
      <c r="O50" s="943" t="s">
        <v>618</v>
      </c>
      <c r="P50" s="943"/>
      <c r="Q50" s="943"/>
    </row>
    <row r="51" spans="1:17" s="10" customFormat="1" ht="37.5" customHeight="1">
      <c r="A51" s="948"/>
      <c r="B51" s="949"/>
      <c r="C51" s="949"/>
      <c r="D51" s="949"/>
      <c r="E51" s="950"/>
      <c r="F51" s="944"/>
      <c r="G51" s="303" t="s">
        <v>625</v>
      </c>
      <c r="H51" s="303" t="s">
        <v>626</v>
      </c>
      <c r="I51" s="303" t="s">
        <v>619</v>
      </c>
      <c r="J51" s="304" t="s">
        <v>620</v>
      </c>
      <c r="K51" s="305" t="s">
        <v>625</v>
      </c>
      <c r="L51" s="305" t="s">
        <v>626</v>
      </c>
      <c r="M51" s="305" t="s">
        <v>619</v>
      </c>
      <c r="N51" s="306" t="s">
        <v>620</v>
      </c>
      <c r="O51" s="183" t="s">
        <v>627</v>
      </c>
      <c r="P51" s="183" t="s">
        <v>628</v>
      </c>
      <c r="Q51" s="184" t="s">
        <v>629</v>
      </c>
    </row>
    <row r="52" spans="1:17" ht="42.75" customHeight="1">
      <c r="A52" s="298" t="s">
        <v>630</v>
      </c>
      <c r="B52" s="952" t="s">
        <v>333</v>
      </c>
      <c r="C52" s="952"/>
      <c r="D52" s="952"/>
      <c r="E52" s="952"/>
      <c r="F52" s="189"/>
      <c r="G52" s="187"/>
      <c r="H52" s="187"/>
      <c r="I52" s="187"/>
      <c r="J52" s="275"/>
      <c r="K52" s="187"/>
      <c r="L52" s="187"/>
      <c r="M52" s="187"/>
      <c r="N52" s="302"/>
      <c r="O52" s="187">
        <f>J52</f>
        <v>0</v>
      </c>
      <c r="P52" s="187">
        <f>I52+M52</f>
        <v>0</v>
      </c>
      <c r="Q52" s="188">
        <f t="shared" ref="Q52:Q55" si="12">J52+N52</f>
        <v>0</v>
      </c>
    </row>
    <row r="53" spans="1:17" ht="20.100000000000001" customHeight="1">
      <c r="A53" s="298" t="s">
        <v>631</v>
      </c>
      <c r="B53" s="938" t="s">
        <v>335</v>
      </c>
      <c r="C53" s="939"/>
      <c r="D53" s="939"/>
      <c r="E53" s="940"/>
      <c r="F53" s="190"/>
      <c r="G53" s="187"/>
      <c r="H53" s="187"/>
      <c r="I53" s="187"/>
      <c r="J53" s="302"/>
      <c r="K53" s="187"/>
      <c r="L53" s="187"/>
      <c r="M53" s="187"/>
      <c r="N53" s="302"/>
      <c r="O53" s="187">
        <f>G53+K53</f>
        <v>0</v>
      </c>
      <c r="P53" s="187">
        <f>I53+M53</f>
        <v>0</v>
      </c>
      <c r="Q53" s="188">
        <f t="shared" si="12"/>
        <v>0</v>
      </c>
    </row>
    <row r="54" spans="1:17" ht="20.100000000000001" customHeight="1">
      <c r="A54" s="298" t="s">
        <v>632</v>
      </c>
      <c r="B54" s="938" t="s">
        <v>336</v>
      </c>
      <c r="C54" s="939"/>
      <c r="D54" s="939"/>
      <c r="E54" s="940"/>
      <c r="F54" s="190"/>
      <c r="G54" s="187"/>
      <c r="H54" s="187"/>
      <c r="I54" s="187"/>
      <c r="J54" s="302"/>
      <c r="K54" s="187"/>
      <c r="L54" s="187"/>
      <c r="M54" s="187"/>
      <c r="N54" s="302"/>
      <c r="O54" s="187">
        <f>G54+K54</f>
        <v>0</v>
      </c>
      <c r="P54" s="187">
        <f>I54+M54</f>
        <v>0</v>
      </c>
      <c r="Q54" s="188">
        <f t="shared" si="12"/>
        <v>0</v>
      </c>
    </row>
    <row r="55" spans="1:17" ht="38.25" customHeight="1">
      <c r="A55" s="298" t="s">
        <v>633</v>
      </c>
      <c r="B55" s="938" t="s">
        <v>634</v>
      </c>
      <c r="C55" s="939"/>
      <c r="D55" s="939"/>
      <c r="E55" s="940"/>
      <c r="F55" s="190"/>
      <c r="G55" s="187"/>
      <c r="H55" s="187"/>
      <c r="I55" s="187"/>
      <c r="J55" s="302"/>
      <c r="K55" s="187"/>
      <c r="L55" s="187"/>
      <c r="M55" s="187"/>
      <c r="N55" s="302"/>
      <c r="O55" s="187">
        <f>G55+K55</f>
        <v>0</v>
      </c>
      <c r="P55" s="187">
        <f>I55+M55</f>
        <v>0</v>
      </c>
      <c r="Q55" s="188">
        <f t="shared" si="12"/>
        <v>0</v>
      </c>
    </row>
    <row r="56" spans="1:17" ht="27.75" customHeight="1">
      <c r="A56" s="968" t="s">
        <v>635</v>
      </c>
      <c r="B56" s="969"/>
      <c r="C56" s="969"/>
      <c r="D56" s="969"/>
      <c r="E56" s="970"/>
      <c r="F56" s="191">
        <f>SUBTOTAL(9,F52:F55)</f>
        <v>0</v>
      </c>
      <c r="G56" s="191">
        <f t="shared" ref="G56:Q56" si="13">SUBTOTAL(9,G52:G55)</f>
        <v>0</v>
      </c>
      <c r="H56" s="191">
        <f t="shared" si="13"/>
        <v>0</v>
      </c>
      <c r="I56" s="191">
        <f t="shared" si="13"/>
        <v>0</v>
      </c>
      <c r="J56" s="191">
        <f t="shared" si="13"/>
        <v>0</v>
      </c>
      <c r="K56" s="191">
        <f t="shared" si="13"/>
        <v>0</v>
      </c>
      <c r="L56" s="191">
        <f t="shared" si="13"/>
        <v>0</v>
      </c>
      <c r="M56" s="191">
        <f t="shared" si="13"/>
        <v>0</v>
      </c>
      <c r="N56" s="191">
        <f t="shared" si="13"/>
        <v>0</v>
      </c>
      <c r="O56" s="191">
        <f t="shared" si="13"/>
        <v>0</v>
      </c>
      <c r="P56" s="191">
        <f t="shared" si="13"/>
        <v>0</v>
      </c>
      <c r="Q56" s="191">
        <f t="shared" si="13"/>
        <v>0</v>
      </c>
    </row>
    <row r="57" spans="1:17" ht="20.100000000000001" customHeight="1">
      <c r="A57" s="297"/>
      <c r="B57" s="937"/>
      <c r="C57" s="937"/>
      <c r="D57" s="937"/>
      <c r="E57" s="937"/>
      <c r="F57" s="937"/>
      <c r="G57" s="181"/>
      <c r="H57" s="181"/>
      <c r="I57" s="181"/>
      <c r="J57" s="182"/>
      <c r="K57" s="181"/>
      <c r="L57" s="181"/>
      <c r="M57" s="181"/>
      <c r="N57" s="182"/>
      <c r="O57" s="181"/>
      <c r="P57" s="181"/>
      <c r="Q57" s="182"/>
    </row>
    <row r="58" spans="1:17" ht="20.100000000000001" customHeight="1">
      <c r="A58" s="300" t="s">
        <v>636</v>
      </c>
      <c r="B58" s="965" t="s">
        <v>637</v>
      </c>
      <c r="C58" s="966"/>
      <c r="D58" s="966"/>
      <c r="E58" s="966"/>
      <c r="F58" s="966"/>
      <c r="G58" s="966"/>
      <c r="H58" s="966"/>
      <c r="I58" s="966"/>
      <c r="J58" s="966"/>
      <c r="K58" s="966"/>
      <c r="L58" s="966"/>
      <c r="M58" s="966"/>
      <c r="N58" s="966"/>
      <c r="O58" s="966"/>
      <c r="P58" s="966"/>
      <c r="Q58" s="967"/>
    </row>
    <row r="59" spans="1:17" ht="20.100000000000001" customHeight="1">
      <c r="A59" s="298"/>
      <c r="B59" s="922" t="s">
        <v>638</v>
      </c>
      <c r="C59" s="923"/>
      <c r="D59" s="923"/>
      <c r="E59" s="924"/>
      <c r="F59" s="196"/>
      <c r="G59" s="196"/>
      <c r="H59" s="196"/>
      <c r="I59" s="196"/>
      <c r="J59" s="197"/>
      <c r="K59" s="196"/>
      <c r="L59" s="196"/>
      <c r="M59" s="196"/>
      <c r="N59" s="197"/>
      <c r="O59" s="196"/>
      <c r="P59" s="196"/>
      <c r="Q59" s="197"/>
    </row>
    <row r="60" spans="1:17" ht="20.100000000000001" customHeight="1">
      <c r="A60" s="298"/>
      <c r="B60" s="922" t="s">
        <v>639</v>
      </c>
      <c r="C60" s="923"/>
      <c r="D60" s="923"/>
      <c r="E60" s="924"/>
      <c r="F60" s="196"/>
      <c r="G60" s="196"/>
      <c r="H60" s="196"/>
      <c r="I60" s="196"/>
      <c r="J60" s="197"/>
      <c r="K60" s="196"/>
      <c r="L60" s="196"/>
      <c r="M60" s="196"/>
      <c r="N60" s="197"/>
      <c r="O60" s="196"/>
      <c r="P60" s="196"/>
      <c r="Q60" s="197"/>
    </row>
    <row r="61" spans="1:17" ht="20.100000000000001" customHeight="1">
      <c r="A61" s="298"/>
      <c r="B61" s="925" t="s">
        <v>640</v>
      </c>
      <c r="C61" s="926"/>
      <c r="D61" s="926"/>
      <c r="E61" s="927"/>
      <c r="F61" s="196"/>
      <c r="G61" s="196"/>
      <c r="H61" s="196"/>
      <c r="I61" s="196"/>
      <c r="J61" s="197"/>
      <c r="K61" s="196"/>
      <c r="L61" s="196"/>
      <c r="M61" s="196"/>
      <c r="N61" s="197"/>
      <c r="O61" s="196"/>
      <c r="P61" s="196"/>
      <c r="Q61" s="197"/>
    </row>
    <row r="62" spans="1:17" ht="20.100000000000001" customHeight="1">
      <c r="A62" s="928" t="s">
        <v>641</v>
      </c>
      <c r="B62" s="929"/>
      <c r="C62" s="929"/>
      <c r="D62" s="929"/>
      <c r="E62" s="930"/>
      <c r="F62" s="191">
        <f>SUBTOTAL(9,F59:F61)</f>
        <v>0</v>
      </c>
      <c r="G62" s="191">
        <f t="shared" ref="G62:Q62" si="14">SUBTOTAL(9,G59:G61)</f>
        <v>0</v>
      </c>
      <c r="H62" s="191"/>
      <c r="I62" s="191">
        <f t="shared" si="14"/>
        <v>0</v>
      </c>
      <c r="J62" s="191">
        <f t="shared" si="14"/>
        <v>0</v>
      </c>
      <c r="K62" s="191">
        <f t="shared" si="14"/>
        <v>0</v>
      </c>
      <c r="L62" s="191"/>
      <c r="M62" s="191">
        <f t="shared" si="14"/>
        <v>0</v>
      </c>
      <c r="N62" s="191">
        <f t="shared" si="14"/>
        <v>0</v>
      </c>
      <c r="O62" s="191">
        <f t="shared" si="14"/>
        <v>0</v>
      </c>
      <c r="P62" s="191">
        <f t="shared" si="14"/>
        <v>0</v>
      </c>
      <c r="Q62" s="191">
        <f t="shared" si="14"/>
        <v>0</v>
      </c>
    </row>
    <row r="63" spans="1:17" s="198" customFormat="1" ht="20.100000000000001" customHeight="1">
      <c r="A63" s="300" t="s">
        <v>642</v>
      </c>
      <c r="B63" s="965" t="s">
        <v>415</v>
      </c>
      <c r="C63" s="966"/>
      <c r="D63" s="966"/>
      <c r="E63" s="966"/>
      <c r="F63" s="966"/>
      <c r="G63" s="966"/>
      <c r="H63" s="966"/>
      <c r="I63" s="966"/>
      <c r="J63" s="966"/>
      <c r="K63" s="966"/>
      <c r="L63" s="966"/>
      <c r="M63" s="966"/>
      <c r="N63" s="966"/>
      <c r="O63" s="966"/>
      <c r="P63" s="966"/>
      <c r="Q63" s="967"/>
    </row>
    <row r="64" spans="1:17" ht="20.100000000000001" customHeight="1">
      <c r="A64" s="298">
        <v>1</v>
      </c>
      <c r="B64" s="922" t="s">
        <v>345</v>
      </c>
      <c r="C64" s="923"/>
      <c r="D64" s="923"/>
      <c r="E64" s="924"/>
      <c r="F64" s="196"/>
      <c r="G64" s="196"/>
      <c r="H64" s="196"/>
      <c r="I64" s="196"/>
      <c r="J64" s="197"/>
      <c r="K64" s="196"/>
      <c r="L64" s="196"/>
      <c r="M64" s="196"/>
      <c r="N64" s="197"/>
      <c r="O64" s="196"/>
      <c r="P64" s="196"/>
      <c r="Q64" s="197"/>
    </row>
    <row r="65" spans="1:17" ht="23.25" customHeight="1">
      <c r="A65" s="298" t="s">
        <v>592</v>
      </c>
      <c r="B65" s="931" t="s">
        <v>346</v>
      </c>
      <c r="C65" s="932"/>
      <c r="D65" s="932"/>
      <c r="E65" s="933"/>
      <c r="F65" s="196"/>
      <c r="G65" s="196"/>
      <c r="H65" s="196"/>
      <c r="I65" s="196"/>
      <c r="J65" s="197"/>
      <c r="K65" s="196"/>
      <c r="L65" s="196"/>
      <c r="M65" s="196"/>
      <c r="N65" s="197"/>
      <c r="O65" s="196"/>
      <c r="P65" s="196"/>
      <c r="Q65" s="197"/>
    </row>
    <row r="66" spans="1:17" ht="20.100000000000001" customHeight="1">
      <c r="A66" s="298" t="s">
        <v>594</v>
      </c>
      <c r="B66" s="916" t="s">
        <v>347</v>
      </c>
      <c r="C66" s="917"/>
      <c r="D66" s="917"/>
      <c r="E66" s="918"/>
      <c r="F66" s="196"/>
      <c r="G66" s="196"/>
      <c r="H66" s="196"/>
      <c r="I66" s="196"/>
      <c r="J66" s="197"/>
      <c r="K66" s="196"/>
      <c r="L66" s="196"/>
      <c r="M66" s="196"/>
      <c r="N66" s="197"/>
      <c r="O66" s="196"/>
      <c r="P66" s="196"/>
      <c r="Q66" s="197"/>
    </row>
    <row r="67" spans="1:17" ht="20.100000000000001" customHeight="1">
      <c r="A67" s="298" t="s">
        <v>643</v>
      </c>
      <c r="B67" s="916" t="s">
        <v>644</v>
      </c>
      <c r="C67" s="917"/>
      <c r="D67" s="917"/>
      <c r="E67" s="918"/>
      <c r="F67" s="196"/>
      <c r="G67" s="196"/>
      <c r="H67" s="196"/>
      <c r="I67" s="196"/>
      <c r="J67" s="197"/>
      <c r="K67" s="196"/>
      <c r="L67" s="196"/>
      <c r="M67" s="196"/>
      <c r="N67" s="197"/>
      <c r="O67" s="196"/>
      <c r="P67" s="196"/>
      <c r="Q67" s="197"/>
    </row>
    <row r="68" spans="1:17" ht="20.100000000000001" customHeight="1">
      <c r="A68" s="928" t="s">
        <v>645</v>
      </c>
      <c r="B68" s="929"/>
      <c r="C68" s="929"/>
      <c r="D68" s="929"/>
      <c r="E68" s="930"/>
      <c r="F68" s="191">
        <f>SUBTOTAL(9,F64:F67)</f>
        <v>0</v>
      </c>
      <c r="G68" s="191">
        <f t="shared" ref="G68:Q68" si="15">SUBTOTAL(9,G64:G67)</f>
        <v>0</v>
      </c>
      <c r="H68" s="191">
        <f t="shared" si="15"/>
        <v>0</v>
      </c>
      <c r="I68" s="191">
        <f t="shared" si="15"/>
        <v>0</v>
      </c>
      <c r="J68" s="191">
        <f t="shared" si="15"/>
        <v>0</v>
      </c>
      <c r="K68" s="191">
        <f t="shared" si="15"/>
        <v>0</v>
      </c>
      <c r="L68" s="191">
        <f t="shared" si="15"/>
        <v>0</v>
      </c>
      <c r="M68" s="191">
        <f t="shared" si="15"/>
        <v>0</v>
      </c>
      <c r="N68" s="191">
        <f t="shared" si="15"/>
        <v>0</v>
      </c>
      <c r="O68" s="191">
        <f t="shared" si="15"/>
        <v>0</v>
      </c>
      <c r="P68" s="191">
        <f t="shared" si="15"/>
        <v>0</v>
      </c>
      <c r="Q68" s="191">
        <f t="shared" si="15"/>
        <v>0</v>
      </c>
    </row>
    <row r="69" spans="1:17" ht="20.100000000000001" customHeight="1">
      <c r="A69" s="299" t="s">
        <v>646</v>
      </c>
      <c r="B69" s="934" t="s">
        <v>416</v>
      </c>
      <c r="C69" s="935"/>
      <c r="D69" s="935"/>
      <c r="E69" s="936"/>
      <c r="F69" s="196"/>
      <c r="G69" s="196"/>
      <c r="H69" s="196"/>
      <c r="I69" s="196"/>
      <c r="J69" s="197"/>
      <c r="K69" s="196"/>
      <c r="L69" s="196"/>
      <c r="M69" s="196"/>
      <c r="N69" s="197"/>
      <c r="O69" s="196"/>
      <c r="P69" s="196"/>
      <c r="Q69" s="197"/>
    </row>
    <row r="70" spans="1:17" ht="20.100000000000001" customHeight="1">
      <c r="A70" s="298" t="s">
        <v>647</v>
      </c>
      <c r="B70" s="916" t="s">
        <v>352</v>
      </c>
      <c r="C70" s="917"/>
      <c r="D70" s="917"/>
      <c r="E70" s="918"/>
      <c r="F70" s="196"/>
      <c r="G70" s="196"/>
      <c r="H70" s="196"/>
      <c r="I70" s="196"/>
      <c r="J70" s="197"/>
      <c r="K70" s="196"/>
      <c r="L70" s="196"/>
      <c r="M70" s="196"/>
      <c r="N70" s="197"/>
      <c r="O70" s="196"/>
      <c r="P70" s="196"/>
      <c r="Q70" s="197"/>
    </row>
    <row r="71" spans="1:17" ht="20.100000000000001" customHeight="1">
      <c r="A71" s="298" t="s">
        <v>592</v>
      </c>
      <c r="B71" s="916" t="s">
        <v>648</v>
      </c>
      <c r="C71" s="917"/>
      <c r="D71" s="917"/>
      <c r="E71" s="918"/>
      <c r="F71" s="196"/>
      <c r="G71" s="196"/>
      <c r="H71" s="196"/>
      <c r="I71" s="196"/>
      <c r="J71" s="197"/>
      <c r="K71" s="196"/>
      <c r="L71" s="196"/>
      <c r="M71" s="196"/>
      <c r="N71" s="197"/>
      <c r="O71" s="196"/>
      <c r="P71" s="196"/>
      <c r="Q71" s="197"/>
    </row>
    <row r="72" spans="1:17" ht="20.100000000000001" customHeight="1">
      <c r="A72" s="298" t="s">
        <v>594</v>
      </c>
      <c r="B72" s="916" t="s">
        <v>354</v>
      </c>
      <c r="C72" s="917"/>
      <c r="D72" s="917"/>
      <c r="E72" s="918"/>
      <c r="F72" s="196"/>
      <c r="G72" s="196"/>
      <c r="H72" s="196"/>
      <c r="I72" s="196"/>
      <c r="J72" s="197"/>
      <c r="K72" s="196"/>
      <c r="L72" s="196"/>
      <c r="M72" s="196"/>
      <c r="N72" s="197"/>
      <c r="O72" s="196"/>
      <c r="P72" s="196"/>
      <c r="Q72" s="197"/>
    </row>
    <row r="73" spans="1:17" ht="20.100000000000001" customHeight="1">
      <c r="A73" s="298" t="s">
        <v>643</v>
      </c>
      <c r="B73" s="916" t="s">
        <v>649</v>
      </c>
      <c r="C73" s="917"/>
      <c r="D73" s="917"/>
      <c r="E73" s="918"/>
      <c r="F73" s="196"/>
      <c r="G73" s="196"/>
      <c r="H73" s="196"/>
      <c r="I73" s="196"/>
      <c r="J73" s="197"/>
      <c r="K73" s="196"/>
      <c r="L73" s="196"/>
      <c r="M73" s="196"/>
      <c r="N73" s="197"/>
      <c r="O73" s="196"/>
      <c r="P73" s="196"/>
      <c r="Q73" s="197"/>
    </row>
    <row r="74" spans="1:17" ht="20.100000000000001" customHeight="1">
      <c r="A74" s="298"/>
      <c r="B74" s="533"/>
      <c r="C74" s="534"/>
      <c r="D74" s="534"/>
      <c r="E74" s="535"/>
      <c r="F74" s="196"/>
      <c r="G74" s="196"/>
      <c r="H74" s="196"/>
      <c r="I74" s="196"/>
      <c r="J74" s="197"/>
      <c r="K74" s="196"/>
      <c r="L74" s="196"/>
      <c r="M74" s="196"/>
      <c r="N74" s="197"/>
      <c r="O74" s="196"/>
      <c r="P74" s="196"/>
      <c r="Q74" s="197"/>
    </row>
    <row r="75" spans="1:17" ht="20.100000000000001" customHeight="1">
      <c r="A75" s="298"/>
      <c r="B75" s="533"/>
      <c r="C75" s="534"/>
      <c r="D75" s="534"/>
      <c r="E75" s="535"/>
      <c r="F75" s="196"/>
      <c r="G75" s="196"/>
      <c r="H75" s="196"/>
      <c r="I75" s="196"/>
      <c r="J75" s="197"/>
      <c r="K75" s="196"/>
      <c r="L75" s="196"/>
      <c r="M75" s="196"/>
      <c r="N75" s="197"/>
      <c r="O75" s="196"/>
      <c r="P75" s="196"/>
      <c r="Q75" s="197"/>
    </row>
    <row r="76" spans="1:17" ht="20.100000000000001" customHeight="1">
      <c r="A76" s="298"/>
      <c r="B76" s="919" t="s">
        <v>650</v>
      </c>
      <c r="C76" s="920"/>
      <c r="D76" s="920"/>
      <c r="E76" s="921"/>
      <c r="F76" s="191">
        <f>SUBTOTAL(9,F70:F75)</f>
        <v>0</v>
      </c>
      <c r="G76" s="191">
        <f t="shared" ref="G76:Q76" si="16">SUBTOTAL(9,G70:G75)</f>
        <v>0</v>
      </c>
      <c r="H76" s="191">
        <f t="shared" si="16"/>
        <v>0</v>
      </c>
      <c r="I76" s="191">
        <f t="shared" si="16"/>
        <v>0</v>
      </c>
      <c r="J76" s="191">
        <f t="shared" si="16"/>
        <v>0</v>
      </c>
      <c r="K76" s="191">
        <f t="shared" si="16"/>
        <v>0</v>
      </c>
      <c r="L76" s="191">
        <f t="shared" si="16"/>
        <v>0</v>
      </c>
      <c r="M76" s="191">
        <f t="shared" si="16"/>
        <v>0</v>
      </c>
      <c r="N76" s="191">
        <f t="shared" si="16"/>
        <v>0</v>
      </c>
      <c r="O76" s="191">
        <f t="shared" si="16"/>
        <v>0</v>
      </c>
      <c r="P76" s="191">
        <f t="shared" si="16"/>
        <v>0</v>
      </c>
      <c r="Q76" s="191">
        <f t="shared" si="16"/>
        <v>0</v>
      </c>
    </row>
    <row r="77" spans="1:17" ht="20.100000000000001" customHeight="1">
      <c r="A77" s="299" t="s">
        <v>99</v>
      </c>
      <c r="B77" s="934" t="s">
        <v>417</v>
      </c>
      <c r="C77" s="935"/>
      <c r="D77" s="935"/>
      <c r="E77" s="936"/>
      <c r="F77" s="196"/>
      <c r="G77" s="196"/>
      <c r="H77" s="196"/>
      <c r="I77" s="196"/>
      <c r="J77" s="197"/>
      <c r="K77" s="196"/>
      <c r="L77" s="196"/>
      <c r="M77" s="196"/>
      <c r="N77" s="197"/>
      <c r="O77" s="196"/>
      <c r="P77" s="196"/>
      <c r="Q77" s="197"/>
    </row>
    <row r="78" spans="1:17" ht="20.100000000000001" customHeight="1">
      <c r="A78" s="298" t="s">
        <v>647</v>
      </c>
      <c r="B78" s="916" t="s">
        <v>360</v>
      </c>
      <c r="C78" s="917"/>
      <c r="D78" s="917"/>
      <c r="E78" s="918"/>
      <c r="F78" s="196"/>
      <c r="G78" s="196"/>
      <c r="H78" s="196"/>
      <c r="I78" s="196"/>
      <c r="J78" s="197"/>
      <c r="K78" s="196"/>
      <c r="L78" s="196"/>
      <c r="M78" s="196"/>
      <c r="N78" s="197"/>
      <c r="O78" s="196"/>
      <c r="P78" s="196"/>
      <c r="Q78" s="197"/>
    </row>
    <row r="79" spans="1:17" ht="20.100000000000001" customHeight="1">
      <c r="A79" s="298" t="s">
        <v>592</v>
      </c>
      <c r="B79" s="916" t="s">
        <v>361</v>
      </c>
      <c r="C79" s="917"/>
      <c r="D79" s="917"/>
      <c r="E79" s="918"/>
      <c r="F79" s="196"/>
      <c r="G79" s="196"/>
      <c r="H79" s="196"/>
      <c r="I79" s="196"/>
      <c r="J79" s="197"/>
      <c r="K79" s="196"/>
      <c r="L79" s="196"/>
      <c r="M79" s="196"/>
      <c r="N79" s="197"/>
      <c r="O79" s="196"/>
      <c r="P79" s="196"/>
      <c r="Q79" s="197"/>
    </row>
    <row r="80" spans="1:17" ht="20.100000000000001" customHeight="1">
      <c r="A80" s="298" t="s">
        <v>594</v>
      </c>
      <c r="B80" s="931" t="s">
        <v>362</v>
      </c>
      <c r="C80" s="932"/>
      <c r="D80" s="932"/>
      <c r="E80" s="933"/>
      <c r="F80" s="196"/>
      <c r="G80" s="196"/>
      <c r="H80" s="196"/>
      <c r="I80" s="196"/>
      <c r="J80" s="197"/>
      <c r="K80" s="196"/>
      <c r="L80" s="196"/>
      <c r="M80" s="196"/>
      <c r="N80" s="197"/>
      <c r="O80" s="196"/>
      <c r="P80" s="196"/>
      <c r="Q80" s="197"/>
    </row>
    <row r="81" spans="1:17" ht="20.100000000000001" customHeight="1">
      <c r="A81" s="298" t="s">
        <v>643</v>
      </c>
      <c r="B81" s="916" t="s">
        <v>363</v>
      </c>
      <c r="C81" s="917"/>
      <c r="D81" s="917"/>
      <c r="E81" s="918"/>
      <c r="F81" s="196"/>
      <c r="G81" s="196"/>
      <c r="H81" s="196"/>
      <c r="I81" s="196"/>
      <c r="J81" s="197"/>
      <c r="K81" s="196"/>
      <c r="L81" s="196"/>
      <c r="M81" s="196"/>
      <c r="N81" s="197"/>
      <c r="O81" s="196"/>
      <c r="P81" s="196"/>
      <c r="Q81" s="197"/>
    </row>
    <row r="82" spans="1:17" ht="20.100000000000001" customHeight="1">
      <c r="A82" s="298" t="s">
        <v>651</v>
      </c>
      <c r="B82" s="916" t="s">
        <v>364</v>
      </c>
      <c r="C82" s="917"/>
      <c r="D82" s="917"/>
      <c r="E82" s="918"/>
      <c r="F82" s="196"/>
      <c r="G82" s="196"/>
      <c r="H82" s="196"/>
      <c r="I82" s="196"/>
      <c r="J82" s="197"/>
      <c r="K82" s="196"/>
      <c r="L82" s="196"/>
      <c r="M82" s="196"/>
      <c r="N82" s="197"/>
      <c r="O82" s="196"/>
      <c r="P82" s="196"/>
      <c r="Q82" s="197"/>
    </row>
    <row r="83" spans="1:17" ht="20.100000000000001" customHeight="1">
      <c r="A83" s="298" t="s">
        <v>652</v>
      </c>
      <c r="B83" s="931" t="s">
        <v>365</v>
      </c>
      <c r="C83" s="932"/>
      <c r="D83" s="932"/>
      <c r="E83" s="933"/>
      <c r="F83" s="196"/>
      <c r="G83" s="196"/>
      <c r="H83" s="196"/>
      <c r="I83" s="196"/>
      <c r="J83" s="197"/>
      <c r="K83" s="196"/>
      <c r="L83" s="196"/>
      <c r="M83" s="196"/>
      <c r="N83" s="197"/>
      <c r="O83" s="196"/>
      <c r="P83" s="196"/>
      <c r="Q83" s="197"/>
    </row>
    <row r="84" spans="1:17" ht="20.100000000000001" customHeight="1">
      <c r="A84" s="298" t="s">
        <v>653</v>
      </c>
      <c r="B84" s="916" t="s">
        <v>366</v>
      </c>
      <c r="C84" s="917"/>
      <c r="D84" s="917"/>
      <c r="E84" s="918"/>
      <c r="F84" s="196"/>
      <c r="G84" s="196"/>
      <c r="H84" s="196"/>
      <c r="I84" s="196"/>
      <c r="J84" s="197"/>
      <c r="K84" s="196"/>
      <c r="L84" s="196"/>
      <c r="M84" s="196"/>
      <c r="N84" s="197"/>
      <c r="O84" s="196"/>
      <c r="P84" s="196"/>
      <c r="Q84" s="197"/>
    </row>
    <row r="85" spans="1:17" ht="20.100000000000001" customHeight="1">
      <c r="A85" s="298" t="s">
        <v>654</v>
      </c>
      <c r="B85" s="931" t="s">
        <v>367</v>
      </c>
      <c r="C85" s="932"/>
      <c r="D85" s="932"/>
      <c r="E85" s="933"/>
      <c r="F85" s="196"/>
      <c r="G85" s="196"/>
      <c r="H85" s="196"/>
      <c r="I85" s="196"/>
      <c r="J85" s="197"/>
      <c r="K85" s="196"/>
      <c r="L85" s="196"/>
      <c r="M85" s="196"/>
      <c r="N85" s="197"/>
      <c r="O85" s="196"/>
      <c r="P85" s="196"/>
      <c r="Q85" s="197"/>
    </row>
    <row r="86" spans="1:17" ht="20.100000000000001" customHeight="1">
      <c r="A86" s="298" t="s">
        <v>655</v>
      </c>
      <c r="B86" s="916" t="s">
        <v>656</v>
      </c>
      <c r="C86" s="917"/>
      <c r="D86" s="917"/>
      <c r="E86" s="918"/>
      <c r="F86" s="196"/>
      <c r="G86" s="196"/>
      <c r="H86" s="196"/>
      <c r="I86" s="196"/>
      <c r="J86" s="197"/>
      <c r="K86" s="196"/>
      <c r="L86" s="196"/>
      <c r="M86" s="196"/>
      <c r="N86" s="197"/>
      <c r="O86" s="196"/>
      <c r="P86" s="196"/>
      <c r="Q86" s="197"/>
    </row>
    <row r="87" spans="1:17" ht="20.100000000000001" customHeight="1">
      <c r="A87" s="298"/>
      <c r="B87" s="916"/>
      <c r="C87" s="917"/>
      <c r="D87" s="917"/>
      <c r="E87" s="918"/>
      <c r="F87" s="196"/>
      <c r="G87" s="196"/>
      <c r="H87" s="196"/>
      <c r="I87" s="196"/>
      <c r="J87" s="197"/>
      <c r="K87" s="196"/>
      <c r="L87" s="196"/>
      <c r="M87" s="196"/>
      <c r="N87" s="197"/>
      <c r="O87" s="196"/>
      <c r="P87" s="196"/>
      <c r="Q87" s="197"/>
    </row>
    <row r="88" spans="1:17" ht="20.100000000000001" customHeight="1">
      <c r="A88" s="298"/>
      <c r="B88" s="916"/>
      <c r="C88" s="917"/>
      <c r="D88" s="917"/>
      <c r="E88" s="918"/>
      <c r="F88" s="196"/>
      <c r="G88" s="196"/>
      <c r="H88" s="196"/>
      <c r="I88" s="196"/>
      <c r="J88" s="197"/>
      <c r="K88" s="196"/>
      <c r="L88" s="196"/>
      <c r="M88" s="196"/>
      <c r="N88" s="197"/>
      <c r="O88" s="196"/>
      <c r="P88" s="196"/>
      <c r="Q88" s="197"/>
    </row>
    <row r="89" spans="1:17" ht="20.100000000000001" customHeight="1">
      <c r="A89" s="298"/>
      <c r="B89" s="919" t="s">
        <v>657</v>
      </c>
      <c r="C89" s="920"/>
      <c r="D89" s="920"/>
      <c r="E89" s="921"/>
      <c r="F89" s="191">
        <f>SUBTOTAL(9,F78:F88)</f>
        <v>0</v>
      </c>
      <c r="G89" s="191">
        <f t="shared" ref="G89:Q89" si="17">SUBTOTAL(9,G78:G88)</f>
        <v>0</v>
      </c>
      <c r="H89" s="191">
        <f t="shared" si="17"/>
        <v>0</v>
      </c>
      <c r="I89" s="191">
        <f t="shared" si="17"/>
        <v>0</v>
      </c>
      <c r="J89" s="191">
        <f t="shared" si="17"/>
        <v>0</v>
      </c>
      <c r="K89" s="191">
        <f t="shared" si="17"/>
        <v>0</v>
      </c>
      <c r="L89" s="191">
        <f t="shared" si="17"/>
        <v>0</v>
      </c>
      <c r="M89" s="191">
        <f t="shared" si="17"/>
        <v>0</v>
      </c>
      <c r="N89" s="191">
        <f t="shared" si="17"/>
        <v>0</v>
      </c>
      <c r="O89" s="191">
        <f t="shared" si="17"/>
        <v>0</v>
      </c>
      <c r="P89" s="191">
        <f t="shared" si="17"/>
        <v>0</v>
      </c>
      <c r="Q89" s="191">
        <f t="shared" si="17"/>
        <v>0</v>
      </c>
    </row>
    <row r="90" spans="1:17" ht="20.100000000000001" customHeight="1">
      <c r="A90" s="298"/>
      <c r="B90" s="916"/>
      <c r="C90" s="917"/>
      <c r="D90" s="917"/>
      <c r="E90" s="918"/>
      <c r="F90" s="196"/>
      <c r="G90" s="196"/>
      <c r="H90" s="196"/>
      <c r="I90" s="196"/>
      <c r="J90" s="197"/>
      <c r="K90" s="196"/>
      <c r="L90" s="196"/>
      <c r="M90" s="196"/>
      <c r="N90" s="197"/>
      <c r="O90" s="196"/>
      <c r="P90" s="196"/>
      <c r="Q90" s="197"/>
    </row>
    <row r="91" spans="1:17" ht="20.100000000000001" customHeight="1">
      <c r="A91" s="298"/>
      <c r="B91" s="916"/>
      <c r="C91" s="917"/>
      <c r="D91" s="917"/>
      <c r="E91" s="918"/>
      <c r="F91" s="196"/>
      <c r="G91" s="196"/>
      <c r="H91" s="196"/>
      <c r="I91" s="196"/>
      <c r="J91" s="197"/>
      <c r="K91" s="196"/>
      <c r="L91" s="196"/>
      <c r="M91" s="196"/>
      <c r="N91" s="197"/>
      <c r="O91" s="196"/>
      <c r="P91" s="196"/>
      <c r="Q91" s="197"/>
    </row>
    <row r="92" spans="1:17" ht="20.100000000000001" customHeight="1">
      <c r="A92" s="298"/>
      <c r="B92" s="916"/>
      <c r="C92" s="917"/>
      <c r="D92" s="917"/>
      <c r="E92" s="918"/>
      <c r="F92" s="196"/>
      <c r="G92" s="196"/>
      <c r="H92" s="196"/>
      <c r="I92" s="196"/>
      <c r="J92" s="197"/>
      <c r="K92" s="196"/>
      <c r="L92" s="196"/>
      <c r="M92" s="196"/>
      <c r="N92" s="197"/>
      <c r="O92" s="196"/>
      <c r="P92" s="196"/>
      <c r="Q92" s="197"/>
    </row>
    <row r="93" spans="1:17" ht="20.100000000000001" customHeight="1">
      <c r="A93" s="298"/>
      <c r="B93" s="916"/>
      <c r="C93" s="917"/>
      <c r="D93" s="917"/>
      <c r="E93" s="918"/>
      <c r="F93" s="196"/>
      <c r="G93" s="196"/>
      <c r="H93" s="196"/>
      <c r="I93" s="196"/>
      <c r="J93" s="197"/>
      <c r="K93" s="196"/>
      <c r="L93" s="196"/>
      <c r="M93" s="196"/>
      <c r="N93" s="197"/>
      <c r="O93" s="196"/>
      <c r="P93" s="196"/>
      <c r="Q93" s="197"/>
    </row>
    <row r="94" spans="1:17" ht="20.100000000000001" customHeight="1">
      <c r="A94" s="298"/>
      <c r="B94" s="916"/>
      <c r="C94" s="917"/>
      <c r="D94" s="917"/>
      <c r="E94" s="918"/>
      <c r="F94" s="196"/>
      <c r="G94" s="196"/>
      <c r="H94" s="196"/>
      <c r="I94" s="196"/>
      <c r="J94" s="197"/>
      <c r="K94" s="196"/>
      <c r="L94" s="196"/>
      <c r="M94" s="196"/>
      <c r="N94" s="197"/>
      <c r="O94" s="196"/>
      <c r="P94" s="196"/>
      <c r="Q94" s="197"/>
    </row>
    <row r="95" spans="1:17" ht="20.100000000000001" customHeight="1">
      <c r="A95" s="298"/>
      <c r="B95" s="916"/>
      <c r="C95" s="917"/>
      <c r="D95" s="917"/>
      <c r="E95" s="918"/>
      <c r="F95" s="196"/>
      <c r="G95" s="196"/>
      <c r="H95" s="196"/>
      <c r="I95" s="196"/>
      <c r="J95" s="197"/>
      <c r="K95" s="196"/>
      <c r="L95" s="196"/>
      <c r="M95" s="196"/>
      <c r="N95" s="197"/>
      <c r="O95" s="196"/>
      <c r="P95" s="196"/>
      <c r="Q95" s="197"/>
    </row>
    <row r="96" spans="1:17" ht="20.100000000000001" customHeight="1">
      <c r="A96" s="298"/>
      <c r="B96" s="916"/>
      <c r="C96" s="917"/>
      <c r="D96" s="917"/>
      <c r="E96" s="918"/>
      <c r="F96" s="196"/>
      <c r="G96" s="196"/>
      <c r="H96" s="196"/>
      <c r="I96" s="196"/>
      <c r="J96" s="197"/>
      <c r="K96" s="196"/>
      <c r="L96" s="196"/>
      <c r="M96" s="196"/>
      <c r="N96" s="197"/>
      <c r="O96" s="196"/>
      <c r="P96" s="196"/>
      <c r="Q96" s="197"/>
    </row>
    <row r="97" spans="1:17" ht="20.100000000000001" customHeight="1">
      <c r="A97" s="298"/>
      <c r="B97" s="916"/>
      <c r="C97" s="917"/>
      <c r="D97" s="917"/>
      <c r="E97" s="918"/>
      <c r="F97" s="196"/>
      <c r="G97" s="196"/>
      <c r="H97" s="196"/>
      <c r="I97" s="196"/>
      <c r="J97" s="197"/>
      <c r="K97" s="196"/>
      <c r="L97" s="196"/>
      <c r="M97" s="196"/>
      <c r="N97" s="197"/>
      <c r="O97" s="196"/>
      <c r="P97" s="196"/>
      <c r="Q97" s="197"/>
    </row>
    <row r="98" spans="1:17" ht="20.100000000000001" customHeight="1">
      <c r="A98" s="298"/>
      <c r="B98" s="916"/>
      <c r="C98" s="917"/>
      <c r="D98" s="917"/>
      <c r="E98" s="918"/>
      <c r="F98" s="196"/>
      <c r="G98" s="196"/>
      <c r="H98" s="196"/>
      <c r="I98" s="196"/>
      <c r="J98" s="197"/>
      <c r="K98" s="196"/>
      <c r="L98" s="196"/>
      <c r="M98" s="196"/>
      <c r="N98" s="197"/>
      <c r="O98" s="196"/>
      <c r="P98" s="196"/>
      <c r="Q98" s="197"/>
    </row>
    <row r="99" spans="1:17" ht="20.100000000000001" customHeight="1">
      <c r="A99" s="298"/>
      <c r="B99" s="916"/>
      <c r="C99" s="917"/>
      <c r="D99" s="917"/>
      <c r="E99" s="918"/>
      <c r="F99" s="196"/>
      <c r="G99" s="196"/>
      <c r="H99" s="196"/>
      <c r="I99" s="196"/>
      <c r="J99" s="197"/>
      <c r="K99" s="196"/>
      <c r="L99" s="196"/>
      <c r="M99" s="196"/>
      <c r="N99" s="197"/>
      <c r="O99" s="196"/>
      <c r="P99" s="196"/>
      <c r="Q99" s="197"/>
    </row>
    <row r="100" spans="1:17" ht="20.100000000000001" customHeight="1">
      <c r="A100" s="298"/>
      <c r="B100" s="916"/>
      <c r="C100" s="917"/>
      <c r="D100" s="917"/>
      <c r="E100" s="918"/>
      <c r="F100" s="196"/>
      <c r="G100" s="196"/>
      <c r="H100" s="196"/>
      <c r="I100" s="196"/>
      <c r="J100" s="197"/>
      <c r="K100" s="196"/>
      <c r="L100" s="196"/>
      <c r="M100" s="196"/>
      <c r="N100" s="197"/>
      <c r="O100" s="196"/>
      <c r="P100" s="196"/>
      <c r="Q100" s="197"/>
    </row>
    <row r="101" spans="1:17" ht="20.100000000000001" customHeight="1">
      <c r="A101" s="298"/>
      <c r="B101" s="916"/>
      <c r="C101" s="917"/>
      <c r="D101" s="917"/>
      <c r="E101" s="918"/>
      <c r="F101" s="196"/>
      <c r="G101" s="196"/>
      <c r="H101" s="196"/>
      <c r="I101" s="196"/>
      <c r="J101" s="197"/>
      <c r="K101" s="196"/>
      <c r="L101" s="196"/>
      <c r="M101" s="196"/>
      <c r="N101" s="197"/>
      <c r="O101" s="196"/>
      <c r="P101" s="196"/>
      <c r="Q101" s="197"/>
    </row>
    <row r="102" spans="1:17" ht="20.100000000000001" customHeight="1">
      <c r="A102" s="298"/>
      <c r="B102" s="916"/>
      <c r="C102" s="917"/>
      <c r="D102" s="917"/>
      <c r="E102" s="918"/>
      <c r="F102" s="196"/>
      <c r="G102" s="196"/>
      <c r="H102" s="196"/>
      <c r="I102" s="196"/>
      <c r="J102" s="197"/>
      <c r="K102" s="196"/>
      <c r="L102" s="196"/>
      <c r="M102" s="196"/>
      <c r="N102" s="197"/>
      <c r="O102" s="196"/>
      <c r="P102" s="196"/>
      <c r="Q102" s="197"/>
    </row>
    <row r="103" spans="1:17" ht="20.100000000000001" customHeight="1">
      <c r="A103" s="298"/>
      <c r="B103" s="916"/>
      <c r="C103" s="917"/>
      <c r="D103" s="917"/>
      <c r="E103" s="918"/>
      <c r="F103" s="196"/>
      <c r="G103" s="196"/>
      <c r="H103" s="196"/>
      <c r="I103" s="196"/>
      <c r="J103" s="197"/>
      <c r="K103" s="196"/>
      <c r="L103" s="196"/>
      <c r="M103" s="196"/>
      <c r="N103" s="197"/>
      <c r="O103" s="196"/>
      <c r="P103" s="196"/>
      <c r="Q103" s="197"/>
    </row>
    <row r="104" spans="1:17" ht="20.100000000000001" customHeight="1">
      <c r="A104" s="298"/>
      <c r="B104" s="916"/>
      <c r="C104" s="917"/>
      <c r="D104" s="917"/>
      <c r="E104" s="918"/>
      <c r="F104" s="196"/>
      <c r="G104" s="196"/>
      <c r="H104" s="196"/>
      <c r="I104" s="196"/>
      <c r="J104" s="197"/>
      <c r="K104" s="196"/>
      <c r="L104" s="196"/>
      <c r="M104" s="196"/>
      <c r="N104" s="197"/>
      <c r="O104" s="196"/>
      <c r="P104" s="196"/>
      <c r="Q104" s="197"/>
    </row>
    <row r="105" spans="1:17" ht="20.100000000000001" customHeight="1">
      <c r="A105" s="298"/>
      <c r="B105" s="916"/>
      <c r="C105" s="917"/>
      <c r="D105" s="917"/>
      <c r="E105" s="918"/>
      <c r="F105" s="196"/>
      <c r="G105" s="196"/>
      <c r="H105" s="196"/>
      <c r="I105" s="196"/>
      <c r="J105" s="197"/>
      <c r="K105" s="196"/>
      <c r="L105" s="196"/>
      <c r="M105" s="196"/>
      <c r="N105" s="197"/>
      <c r="O105" s="196"/>
      <c r="P105" s="196"/>
      <c r="Q105" s="197"/>
    </row>
    <row r="106" spans="1:17" ht="20.100000000000001" customHeight="1">
      <c r="A106" s="298"/>
      <c r="B106" s="916"/>
      <c r="C106" s="917"/>
      <c r="D106" s="917"/>
      <c r="E106" s="918"/>
      <c r="F106" s="196"/>
      <c r="G106" s="196"/>
      <c r="H106" s="196"/>
      <c r="I106" s="196"/>
      <c r="J106" s="197"/>
      <c r="K106" s="196"/>
      <c r="L106" s="196"/>
      <c r="M106" s="196"/>
      <c r="N106" s="197"/>
      <c r="O106" s="196"/>
      <c r="P106" s="196"/>
      <c r="Q106" s="197"/>
    </row>
    <row r="107" spans="1:17" ht="20.100000000000001" customHeight="1">
      <c r="A107" s="298"/>
      <c r="B107" s="916"/>
      <c r="C107" s="917"/>
      <c r="D107" s="917"/>
      <c r="E107" s="918"/>
      <c r="F107" s="196"/>
      <c r="G107" s="196"/>
      <c r="H107" s="196"/>
      <c r="I107" s="196"/>
      <c r="J107" s="197"/>
      <c r="K107" s="196"/>
      <c r="L107" s="196"/>
      <c r="M107" s="196"/>
      <c r="N107" s="197"/>
      <c r="O107" s="196"/>
      <c r="P107" s="196"/>
      <c r="Q107" s="197"/>
    </row>
    <row r="108" spans="1:17" ht="20.100000000000001" customHeight="1">
      <c r="A108" s="298"/>
      <c r="B108" s="916"/>
      <c r="C108" s="917"/>
      <c r="D108" s="917"/>
      <c r="E108" s="918"/>
      <c r="F108" s="196"/>
      <c r="G108" s="196"/>
      <c r="H108" s="196"/>
      <c r="I108" s="196"/>
      <c r="J108" s="197"/>
      <c r="K108" s="196"/>
      <c r="L108" s="196"/>
      <c r="M108" s="196"/>
      <c r="N108" s="197"/>
      <c r="O108" s="196"/>
      <c r="P108" s="196"/>
      <c r="Q108" s="197"/>
    </row>
    <row r="109" spans="1:17" ht="20.100000000000001" customHeight="1">
      <c r="A109" s="298"/>
      <c r="B109" s="916"/>
      <c r="C109" s="917"/>
      <c r="D109" s="917"/>
      <c r="E109" s="918"/>
      <c r="F109" s="196"/>
      <c r="G109" s="196"/>
      <c r="H109" s="196"/>
      <c r="I109" s="196"/>
      <c r="J109" s="197"/>
      <c r="K109" s="196"/>
      <c r="L109" s="196"/>
      <c r="M109" s="196"/>
      <c r="N109" s="197"/>
      <c r="O109" s="196"/>
      <c r="P109" s="196"/>
      <c r="Q109" s="197"/>
    </row>
    <row r="110" spans="1:17" ht="20.100000000000001" customHeight="1">
      <c r="A110" s="298"/>
      <c r="B110" s="916"/>
      <c r="C110" s="917"/>
      <c r="D110" s="917"/>
      <c r="E110" s="918"/>
      <c r="F110" s="196"/>
      <c r="G110" s="196"/>
      <c r="H110" s="196"/>
      <c r="I110" s="196"/>
      <c r="J110" s="197"/>
      <c r="K110" s="196"/>
      <c r="L110" s="196"/>
      <c r="M110" s="196"/>
      <c r="N110" s="197"/>
      <c r="O110" s="196"/>
      <c r="P110" s="196"/>
      <c r="Q110" s="197"/>
    </row>
    <row r="111" spans="1:17" ht="20.100000000000001" customHeight="1">
      <c r="A111" s="298"/>
      <c r="B111" s="916"/>
      <c r="C111" s="917"/>
      <c r="D111" s="917"/>
      <c r="E111" s="918"/>
      <c r="F111" s="196"/>
      <c r="G111" s="196"/>
      <c r="H111" s="196"/>
      <c r="I111" s="196"/>
      <c r="J111" s="197"/>
      <c r="K111" s="196"/>
      <c r="L111" s="196"/>
      <c r="M111" s="196"/>
      <c r="N111" s="197"/>
      <c r="O111" s="196"/>
      <c r="P111" s="196"/>
      <c r="Q111" s="197"/>
    </row>
    <row r="112" spans="1:17" ht="20.100000000000001" customHeight="1">
      <c r="A112" s="298"/>
      <c r="B112" s="916"/>
      <c r="C112" s="917"/>
      <c r="D112" s="917"/>
      <c r="E112" s="918"/>
      <c r="F112" s="196"/>
      <c r="G112" s="196"/>
      <c r="H112" s="196"/>
      <c r="I112" s="196"/>
      <c r="J112" s="197"/>
      <c r="K112" s="196"/>
      <c r="L112" s="196"/>
      <c r="M112" s="196"/>
      <c r="N112" s="197"/>
      <c r="O112" s="196"/>
      <c r="P112" s="196"/>
      <c r="Q112" s="197"/>
    </row>
    <row r="113" spans="1:17" ht="20.100000000000001" customHeight="1">
      <c r="A113" s="298"/>
      <c r="B113" s="916"/>
      <c r="C113" s="917"/>
      <c r="D113" s="917"/>
      <c r="E113" s="918"/>
      <c r="F113" s="196"/>
      <c r="G113" s="196"/>
      <c r="H113" s="196"/>
      <c r="I113" s="196"/>
      <c r="J113" s="197"/>
      <c r="K113" s="196"/>
      <c r="L113" s="196"/>
      <c r="M113" s="196"/>
      <c r="N113" s="197"/>
      <c r="O113" s="196"/>
      <c r="P113" s="196"/>
      <c r="Q113" s="197"/>
    </row>
    <row r="114" spans="1:17" ht="20.100000000000001" customHeight="1">
      <c r="A114" s="298"/>
      <c r="B114" s="916"/>
      <c r="C114" s="917"/>
      <c r="D114" s="917"/>
      <c r="E114" s="918"/>
      <c r="F114" s="196"/>
      <c r="G114" s="196"/>
      <c r="H114" s="196"/>
      <c r="I114" s="196"/>
      <c r="J114" s="197"/>
      <c r="K114" s="196"/>
      <c r="L114" s="196"/>
      <c r="M114" s="196"/>
      <c r="N114" s="197"/>
      <c r="O114" s="196"/>
      <c r="P114" s="196"/>
      <c r="Q114" s="197"/>
    </row>
    <row r="115" spans="1:17" ht="20.100000000000001" customHeight="1">
      <c r="A115" s="298"/>
      <c r="B115" s="916"/>
      <c r="C115" s="917"/>
      <c r="D115" s="917"/>
      <c r="E115" s="918"/>
      <c r="F115" s="196"/>
      <c r="G115" s="196"/>
      <c r="H115" s="196"/>
      <c r="I115" s="196"/>
      <c r="J115" s="197"/>
      <c r="K115" s="196"/>
      <c r="L115" s="196"/>
      <c r="M115" s="196"/>
      <c r="N115" s="197"/>
      <c r="O115" s="196"/>
      <c r="P115" s="196"/>
      <c r="Q115" s="197"/>
    </row>
    <row r="116" spans="1:17" ht="20.100000000000001" customHeight="1">
      <c r="A116" s="298"/>
      <c r="B116" s="916"/>
      <c r="C116" s="917"/>
      <c r="D116" s="917"/>
      <c r="E116" s="918"/>
      <c r="F116" s="196"/>
      <c r="G116" s="196"/>
      <c r="H116" s="196"/>
      <c r="I116" s="196"/>
      <c r="J116" s="197"/>
      <c r="K116" s="196"/>
      <c r="L116" s="196"/>
      <c r="M116" s="196"/>
      <c r="N116" s="197"/>
      <c r="O116" s="196"/>
      <c r="P116" s="196"/>
      <c r="Q116" s="197"/>
    </row>
    <row r="117" spans="1:17" ht="20.100000000000001" customHeight="1">
      <c r="A117" s="298"/>
      <c r="B117" s="916"/>
      <c r="C117" s="917"/>
      <c r="D117" s="917"/>
      <c r="E117" s="918"/>
      <c r="F117" s="196"/>
      <c r="G117" s="196"/>
      <c r="H117" s="196"/>
      <c r="I117" s="196"/>
      <c r="J117" s="197"/>
      <c r="K117" s="196"/>
      <c r="L117" s="196"/>
      <c r="M117" s="196"/>
      <c r="N117" s="197"/>
      <c r="O117" s="196"/>
      <c r="P117" s="196"/>
      <c r="Q117" s="197"/>
    </row>
    <row r="118" spans="1:17" ht="20.100000000000001" customHeight="1">
      <c r="A118" s="298"/>
      <c r="B118" s="916"/>
      <c r="C118" s="917"/>
      <c r="D118" s="917"/>
      <c r="E118" s="918"/>
      <c r="F118" s="196"/>
      <c r="G118" s="196"/>
      <c r="H118" s="196"/>
      <c r="I118" s="196"/>
      <c r="J118" s="197"/>
      <c r="K118" s="196"/>
      <c r="L118" s="196"/>
      <c r="M118" s="196"/>
      <c r="N118" s="197"/>
      <c r="O118" s="196"/>
      <c r="P118" s="196"/>
      <c r="Q118" s="197"/>
    </row>
    <row r="119" spans="1:17" ht="20.100000000000001" customHeight="1">
      <c r="A119" s="298"/>
      <c r="B119" s="916"/>
      <c r="C119" s="917"/>
      <c r="D119" s="917"/>
      <c r="E119" s="918"/>
      <c r="F119" s="196"/>
      <c r="G119" s="196"/>
      <c r="H119" s="196"/>
      <c r="I119" s="196"/>
      <c r="J119" s="197"/>
      <c r="K119" s="196"/>
      <c r="L119" s="196"/>
      <c r="M119" s="196"/>
      <c r="N119" s="197"/>
      <c r="O119" s="196"/>
      <c r="P119" s="196"/>
      <c r="Q119" s="197"/>
    </row>
    <row r="120" spans="1:17" ht="20.100000000000001" customHeight="1">
      <c r="A120" s="298"/>
      <c r="B120" s="916"/>
      <c r="C120" s="917"/>
      <c r="D120" s="917"/>
      <c r="E120" s="918"/>
      <c r="F120" s="196"/>
      <c r="G120" s="196"/>
      <c r="H120" s="196"/>
      <c r="I120" s="196"/>
      <c r="J120" s="197"/>
      <c r="K120" s="196"/>
      <c r="L120" s="196"/>
      <c r="M120" s="196"/>
      <c r="N120" s="197"/>
      <c r="O120" s="196"/>
      <c r="P120" s="196"/>
      <c r="Q120" s="197"/>
    </row>
    <row r="121" spans="1:17" ht="20.100000000000001" customHeight="1">
      <c r="A121" s="298"/>
      <c r="B121" s="916"/>
      <c r="C121" s="917"/>
      <c r="D121" s="917"/>
      <c r="E121" s="918"/>
      <c r="F121" s="196"/>
      <c r="G121" s="196"/>
      <c r="H121" s="196"/>
      <c r="I121" s="196"/>
      <c r="J121" s="197"/>
      <c r="K121" s="196"/>
      <c r="L121" s="196"/>
      <c r="M121" s="196"/>
      <c r="N121" s="197"/>
      <c r="O121" s="196"/>
      <c r="P121" s="196"/>
      <c r="Q121" s="197"/>
    </row>
    <row r="122" spans="1:17" ht="20.100000000000001" customHeight="1">
      <c r="A122" s="298"/>
      <c r="B122" s="916"/>
      <c r="C122" s="917"/>
      <c r="D122" s="917"/>
      <c r="E122" s="918"/>
      <c r="F122" s="196"/>
      <c r="G122" s="196"/>
      <c r="H122" s="196"/>
      <c r="I122" s="196"/>
      <c r="J122" s="197"/>
      <c r="K122" s="196"/>
      <c r="L122" s="196"/>
      <c r="M122" s="196"/>
      <c r="N122" s="197"/>
      <c r="O122" s="196"/>
      <c r="P122" s="196"/>
      <c r="Q122" s="197"/>
    </row>
    <row r="123" spans="1:17" ht="20.100000000000001" customHeight="1">
      <c r="A123" s="298"/>
      <c r="B123" s="916"/>
      <c r="C123" s="917"/>
      <c r="D123" s="917"/>
      <c r="E123" s="918"/>
      <c r="F123" s="196"/>
      <c r="G123" s="196"/>
      <c r="H123" s="196"/>
      <c r="I123" s="196"/>
      <c r="J123" s="197"/>
      <c r="K123" s="196"/>
      <c r="L123" s="196"/>
      <c r="M123" s="196"/>
      <c r="N123" s="197"/>
      <c r="O123" s="196"/>
      <c r="P123" s="196"/>
      <c r="Q123" s="197"/>
    </row>
    <row r="124" spans="1:17" ht="20.100000000000001" customHeight="1">
      <c r="A124" s="298"/>
      <c r="B124" s="916"/>
      <c r="C124" s="917"/>
      <c r="D124" s="917"/>
      <c r="E124" s="918"/>
      <c r="F124" s="196"/>
      <c r="G124" s="196"/>
      <c r="H124" s="196"/>
      <c r="I124" s="196"/>
      <c r="J124" s="197"/>
      <c r="K124" s="196"/>
      <c r="L124" s="196"/>
      <c r="M124" s="196"/>
      <c r="N124" s="197"/>
      <c r="O124" s="196"/>
      <c r="P124" s="196"/>
      <c r="Q124" s="197"/>
    </row>
    <row r="125" spans="1:17" ht="20.100000000000001" customHeight="1">
      <c r="A125" s="298"/>
      <c r="B125" s="916"/>
      <c r="C125" s="917"/>
      <c r="D125" s="917"/>
      <c r="E125" s="918"/>
      <c r="F125" s="196"/>
      <c r="G125" s="196"/>
      <c r="H125" s="196"/>
      <c r="I125" s="196"/>
      <c r="J125" s="197"/>
      <c r="K125" s="196"/>
      <c r="L125" s="196"/>
      <c r="M125" s="196"/>
      <c r="N125" s="197"/>
      <c r="O125" s="196"/>
      <c r="P125" s="196"/>
      <c r="Q125" s="197"/>
    </row>
    <row r="126" spans="1:17" ht="20.100000000000001" customHeight="1">
      <c r="A126" s="298"/>
      <c r="B126" s="916"/>
      <c r="C126" s="917"/>
      <c r="D126" s="917"/>
      <c r="E126" s="918"/>
      <c r="F126" s="196"/>
      <c r="G126" s="196"/>
      <c r="H126" s="196"/>
      <c r="I126" s="196"/>
      <c r="J126" s="197"/>
      <c r="K126" s="196"/>
      <c r="L126" s="196"/>
      <c r="M126" s="196"/>
      <c r="N126" s="197"/>
      <c r="O126" s="196"/>
      <c r="P126" s="196"/>
      <c r="Q126" s="197"/>
    </row>
    <row r="127" spans="1:17" ht="20.100000000000001" customHeight="1">
      <c r="A127" s="298"/>
      <c r="B127" s="916"/>
      <c r="C127" s="917"/>
      <c r="D127" s="917"/>
      <c r="E127" s="918"/>
      <c r="F127" s="196"/>
      <c r="G127" s="196"/>
      <c r="H127" s="196"/>
      <c r="I127" s="196"/>
      <c r="J127" s="197"/>
      <c r="K127" s="196"/>
      <c r="L127" s="196"/>
      <c r="M127" s="196"/>
      <c r="N127" s="197"/>
      <c r="O127" s="196"/>
      <c r="P127" s="196"/>
      <c r="Q127" s="197"/>
    </row>
    <row r="128" spans="1:17" ht="20.100000000000001" customHeight="1">
      <c r="A128" s="298"/>
      <c r="B128" s="916"/>
      <c r="C128" s="917"/>
      <c r="D128" s="917"/>
      <c r="E128" s="918"/>
      <c r="F128" s="196"/>
      <c r="G128" s="196"/>
      <c r="H128" s="196"/>
      <c r="I128" s="196"/>
      <c r="J128" s="197"/>
      <c r="K128" s="196"/>
      <c r="L128" s="196"/>
      <c r="M128" s="196"/>
      <c r="N128" s="197"/>
      <c r="O128" s="196"/>
      <c r="P128" s="196"/>
      <c r="Q128" s="197"/>
    </row>
    <row r="129" spans="1:17" ht="20.100000000000001" customHeight="1">
      <c r="A129" s="298"/>
      <c r="B129" s="916"/>
      <c r="C129" s="917"/>
      <c r="D129" s="917"/>
      <c r="E129" s="918"/>
      <c r="F129" s="196"/>
      <c r="G129" s="196"/>
      <c r="H129" s="196"/>
      <c r="I129" s="196"/>
      <c r="J129" s="197"/>
      <c r="K129" s="196"/>
      <c r="L129" s="196"/>
      <c r="M129" s="196"/>
      <c r="N129" s="197"/>
      <c r="O129" s="196"/>
      <c r="P129" s="196"/>
      <c r="Q129" s="197"/>
    </row>
    <row r="130" spans="1:17" ht="20.100000000000001" customHeight="1">
      <c r="A130" s="298"/>
      <c r="B130" s="916"/>
      <c r="C130" s="917"/>
      <c r="D130" s="917"/>
      <c r="E130" s="918"/>
      <c r="F130" s="196"/>
      <c r="G130" s="196"/>
      <c r="H130" s="196"/>
      <c r="I130" s="196"/>
      <c r="J130" s="197"/>
      <c r="K130" s="196"/>
      <c r="L130" s="196"/>
      <c r="M130" s="196"/>
      <c r="N130" s="197"/>
      <c r="O130" s="196"/>
      <c r="P130" s="196"/>
      <c r="Q130" s="197"/>
    </row>
    <row r="131" spans="1:17" ht="20.100000000000001" customHeight="1">
      <c r="A131" s="298"/>
      <c r="B131" s="916"/>
      <c r="C131" s="917"/>
      <c r="D131" s="917"/>
      <c r="E131" s="918"/>
      <c r="F131" s="196"/>
      <c r="G131" s="196"/>
      <c r="H131" s="196"/>
      <c r="I131" s="196"/>
      <c r="J131" s="197"/>
      <c r="K131" s="196"/>
      <c r="L131" s="196"/>
      <c r="M131" s="196"/>
      <c r="N131" s="197"/>
      <c r="O131" s="196"/>
      <c r="P131" s="196"/>
      <c r="Q131" s="197"/>
    </row>
    <row r="132" spans="1:17" ht="20.100000000000001" customHeight="1">
      <c r="A132" s="298"/>
      <c r="B132" s="916"/>
      <c r="C132" s="917"/>
      <c r="D132" s="917"/>
      <c r="E132" s="918"/>
      <c r="F132" s="196"/>
      <c r="G132" s="196"/>
      <c r="H132" s="196"/>
      <c r="I132" s="196"/>
      <c r="J132" s="197"/>
      <c r="K132" s="196"/>
      <c r="L132" s="196"/>
      <c r="M132" s="196"/>
      <c r="N132" s="197"/>
      <c r="O132" s="196"/>
      <c r="P132" s="196"/>
      <c r="Q132" s="197"/>
    </row>
    <row r="133" spans="1:17" ht="20.100000000000001" customHeight="1">
      <c r="A133" s="298"/>
      <c r="B133" s="916"/>
      <c r="C133" s="917"/>
      <c r="D133" s="917"/>
      <c r="E133" s="918"/>
      <c r="F133" s="196"/>
      <c r="G133" s="196"/>
      <c r="H133" s="196"/>
      <c r="I133" s="196"/>
      <c r="J133" s="197"/>
      <c r="K133" s="196"/>
      <c r="L133" s="196"/>
      <c r="M133" s="196"/>
      <c r="N133" s="197"/>
      <c r="O133" s="196"/>
      <c r="P133" s="196"/>
      <c r="Q133" s="197"/>
    </row>
    <row r="134" spans="1:17" ht="20.100000000000001" customHeight="1">
      <c r="A134" s="298"/>
      <c r="B134" s="916"/>
      <c r="C134" s="917"/>
      <c r="D134" s="917"/>
      <c r="E134" s="918"/>
      <c r="F134" s="196"/>
      <c r="G134" s="196"/>
      <c r="H134" s="196"/>
      <c r="I134" s="196"/>
      <c r="J134" s="197"/>
      <c r="K134" s="196"/>
      <c r="L134" s="196"/>
      <c r="M134" s="196"/>
      <c r="N134" s="197"/>
      <c r="O134" s="196"/>
      <c r="P134" s="196"/>
      <c r="Q134" s="197"/>
    </row>
    <row r="135" spans="1:17" ht="20.100000000000001" customHeight="1">
      <c r="A135" s="298"/>
      <c r="B135" s="916"/>
      <c r="C135" s="917"/>
      <c r="D135" s="917"/>
      <c r="E135" s="918"/>
      <c r="F135" s="196"/>
      <c r="G135" s="196"/>
      <c r="H135" s="196"/>
      <c r="I135" s="196"/>
      <c r="J135" s="197"/>
      <c r="K135" s="196"/>
      <c r="L135" s="196"/>
      <c r="M135" s="196"/>
      <c r="N135" s="197"/>
      <c r="O135" s="196"/>
      <c r="P135" s="196"/>
      <c r="Q135" s="197"/>
    </row>
    <row r="136" spans="1:17" ht="20.100000000000001" customHeight="1">
      <c r="A136" s="298"/>
      <c r="B136" s="916"/>
      <c r="C136" s="917"/>
      <c r="D136" s="917"/>
      <c r="E136" s="918"/>
      <c r="F136" s="196"/>
      <c r="G136" s="196"/>
      <c r="H136" s="196"/>
      <c r="I136" s="196"/>
      <c r="J136" s="197"/>
      <c r="K136" s="196"/>
      <c r="L136" s="196"/>
      <c r="M136" s="196"/>
      <c r="N136" s="197"/>
      <c r="O136" s="196"/>
      <c r="P136" s="196"/>
      <c r="Q136" s="197"/>
    </row>
    <row r="137" spans="1:17" ht="20.100000000000001" customHeight="1">
      <c r="A137" s="298"/>
      <c r="B137" s="916"/>
      <c r="C137" s="917"/>
      <c r="D137" s="917"/>
      <c r="E137" s="918"/>
      <c r="F137" s="196"/>
      <c r="G137" s="196"/>
      <c r="H137" s="196"/>
      <c r="I137" s="196"/>
      <c r="J137" s="197"/>
      <c r="K137" s="196"/>
      <c r="L137" s="196"/>
      <c r="M137" s="196"/>
      <c r="N137" s="197"/>
      <c r="O137" s="196"/>
      <c r="P137" s="196"/>
      <c r="Q137" s="197"/>
    </row>
    <row r="138" spans="1:17" ht="20.100000000000001" customHeight="1">
      <c r="A138" s="298"/>
      <c r="B138" s="916"/>
      <c r="C138" s="917"/>
      <c r="D138" s="917"/>
      <c r="E138" s="918"/>
      <c r="F138" s="196"/>
      <c r="G138" s="196"/>
      <c r="H138" s="196"/>
      <c r="I138" s="196"/>
      <c r="J138" s="197"/>
      <c r="K138" s="196"/>
      <c r="L138" s="196"/>
      <c r="M138" s="196"/>
      <c r="N138" s="197"/>
      <c r="O138" s="196"/>
      <c r="P138" s="196"/>
      <c r="Q138" s="197"/>
    </row>
    <row r="139" spans="1:17" ht="20.100000000000001" customHeight="1">
      <c r="A139" s="298"/>
      <c r="B139" s="916"/>
      <c r="C139" s="917"/>
      <c r="D139" s="917"/>
      <c r="E139" s="918"/>
      <c r="F139" s="196"/>
      <c r="G139" s="196"/>
      <c r="H139" s="196"/>
      <c r="I139" s="196"/>
      <c r="J139" s="197"/>
      <c r="K139" s="196"/>
      <c r="L139" s="196"/>
      <c r="M139" s="196"/>
      <c r="N139" s="197"/>
      <c r="O139" s="196"/>
      <c r="P139" s="196"/>
      <c r="Q139" s="197"/>
    </row>
    <row r="140" spans="1:17" ht="20.100000000000001" customHeight="1">
      <c r="A140" s="298"/>
      <c r="B140" s="916"/>
      <c r="C140" s="917"/>
      <c r="D140" s="917"/>
      <c r="E140" s="918"/>
      <c r="F140" s="196"/>
      <c r="G140" s="196"/>
      <c r="H140" s="196"/>
      <c r="I140" s="196"/>
      <c r="J140" s="197"/>
      <c r="K140" s="196"/>
      <c r="L140" s="196"/>
      <c r="M140" s="196"/>
      <c r="N140" s="197"/>
      <c r="O140" s="196"/>
      <c r="P140" s="196"/>
      <c r="Q140" s="197"/>
    </row>
    <row r="141" spans="1:17" ht="20.100000000000001" customHeight="1">
      <c r="A141" s="298"/>
      <c r="B141" s="916"/>
      <c r="C141" s="917"/>
      <c r="D141" s="917"/>
      <c r="E141" s="918"/>
      <c r="F141" s="196"/>
      <c r="G141" s="196"/>
      <c r="H141" s="196"/>
      <c r="I141" s="196"/>
      <c r="J141" s="197"/>
      <c r="K141" s="196"/>
      <c r="L141" s="196"/>
      <c r="M141" s="196"/>
      <c r="N141" s="197"/>
      <c r="O141" s="196"/>
      <c r="P141" s="196"/>
      <c r="Q141" s="197"/>
    </row>
    <row r="142" spans="1:17" ht="20.100000000000001" customHeight="1">
      <c r="A142" s="298"/>
      <c r="B142" s="916"/>
      <c r="C142" s="917"/>
      <c r="D142" s="917"/>
      <c r="E142" s="918"/>
      <c r="F142" s="196"/>
      <c r="G142" s="196"/>
      <c r="H142" s="196"/>
      <c r="I142" s="196"/>
      <c r="J142" s="197"/>
      <c r="K142" s="196"/>
      <c r="L142" s="196"/>
      <c r="M142" s="196"/>
      <c r="N142" s="197"/>
      <c r="O142" s="196"/>
      <c r="P142" s="196"/>
      <c r="Q142" s="197"/>
    </row>
    <row r="143" spans="1:17" ht="20.100000000000001" customHeight="1">
      <c r="A143" s="298"/>
      <c r="B143" s="916"/>
      <c r="C143" s="917"/>
      <c r="D143" s="917"/>
      <c r="E143" s="918"/>
      <c r="F143" s="196"/>
      <c r="G143" s="196"/>
      <c r="H143" s="196"/>
      <c r="I143" s="196"/>
      <c r="J143" s="197"/>
      <c r="K143" s="196"/>
      <c r="L143" s="196"/>
      <c r="M143" s="196"/>
      <c r="N143" s="197"/>
      <c r="O143" s="196"/>
      <c r="P143" s="196"/>
      <c r="Q143" s="197"/>
    </row>
    <row r="144" spans="1:17" ht="20.100000000000001" customHeight="1">
      <c r="A144" s="298"/>
      <c r="B144" s="916"/>
      <c r="C144" s="917"/>
      <c r="D144" s="917"/>
      <c r="E144" s="918"/>
      <c r="F144" s="196"/>
      <c r="G144" s="196"/>
      <c r="H144" s="196"/>
      <c r="I144" s="196"/>
      <c r="J144" s="197"/>
      <c r="K144" s="196"/>
      <c r="L144" s="196"/>
      <c r="M144" s="196"/>
      <c r="N144" s="197"/>
      <c r="O144" s="196"/>
      <c r="P144" s="196"/>
      <c r="Q144" s="197"/>
    </row>
    <row r="145" spans="1:17" ht="20.100000000000001" customHeight="1">
      <c r="A145" s="298"/>
      <c r="B145" s="916"/>
      <c r="C145" s="917"/>
      <c r="D145" s="917"/>
      <c r="E145" s="918"/>
      <c r="F145" s="196"/>
      <c r="G145" s="196"/>
      <c r="H145" s="196"/>
      <c r="I145" s="196"/>
      <c r="J145" s="197"/>
      <c r="K145" s="196"/>
      <c r="L145" s="196"/>
      <c r="M145" s="196"/>
      <c r="N145" s="197"/>
      <c r="O145" s="196"/>
      <c r="P145" s="196"/>
      <c r="Q145" s="197"/>
    </row>
    <row r="146" spans="1:17" ht="20.100000000000001" customHeight="1">
      <c r="A146" s="298"/>
      <c r="B146" s="916"/>
      <c r="C146" s="917"/>
      <c r="D146" s="917"/>
      <c r="E146" s="918"/>
      <c r="F146" s="196"/>
      <c r="G146" s="196"/>
      <c r="H146" s="196"/>
      <c r="I146" s="196"/>
      <c r="J146" s="197"/>
      <c r="K146" s="196"/>
      <c r="L146" s="196"/>
      <c r="M146" s="196"/>
      <c r="N146" s="197"/>
      <c r="O146" s="196"/>
      <c r="P146" s="196"/>
      <c r="Q146" s="197"/>
    </row>
    <row r="147" spans="1:17" ht="20.100000000000001" customHeight="1">
      <c r="A147" s="298"/>
      <c r="B147" s="916"/>
      <c r="C147" s="917"/>
      <c r="D147" s="917"/>
      <c r="E147" s="918"/>
      <c r="F147" s="196"/>
      <c r="G147" s="196"/>
      <c r="H147" s="196"/>
      <c r="I147" s="196"/>
      <c r="J147" s="197"/>
      <c r="K147" s="196"/>
      <c r="L147" s="196"/>
      <c r="M147" s="196"/>
      <c r="N147" s="197"/>
      <c r="O147" s="196"/>
      <c r="P147" s="196"/>
      <c r="Q147" s="197"/>
    </row>
    <row r="148" spans="1:17" ht="20.100000000000001" customHeight="1">
      <c r="A148" s="298"/>
      <c r="B148" s="916"/>
      <c r="C148" s="917"/>
      <c r="D148" s="917"/>
      <c r="E148" s="918"/>
      <c r="F148" s="196"/>
      <c r="G148" s="196"/>
      <c r="H148" s="196"/>
      <c r="I148" s="196"/>
      <c r="J148" s="197"/>
      <c r="K148" s="196"/>
      <c r="L148" s="196"/>
      <c r="M148" s="196"/>
      <c r="N148" s="197"/>
      <c r="O148" s="196"/>
      <c r="P148" s="196"/>
      <c r="Q148" s="197"/>
    </row>
    <row r="149" spans="1:17" ht="20.100000000000001" customHeight="1">
      <c r="A149" s="298"/>
      <c r="B149" s="916"/>
      <c r="C149" s="917"/>
      <c r="D149" s="917"/>
      <c r="E149" s="918"/>
      <c r="F149" s="196"/>
      <c r="G149" s="196"/>
      <c r="H149" s="196"/>
      <c r="I149" s="196"/>
      <c r="J149" s="197"/>
      <c r="K149" s="196"/>
      <c r="L149" s="196"/>
      <c r="M149" s="196"/>
      <c r="N149" s="197"/>
      <c r="O149" s="196"/>
      <c r="P149" s="196"/>
      <c r="Q149" s="197"/>
    </row>
    <row r="150" spans="1:17" ht="20.100000000000001" customHeight="1">
      <c r="A150" s="298"/>
      <c r="B150" s="916"/>
      <c r="C150" s="917"/>
      <c r="D150" s="917"/>
      <c r="E150" s="918"/>
      <c r="F150" s="196"/>
      <c r="G150" s="196"/>
      <c r="H150" s="196"/>
      <c r="I150" s="196"/>
      <c r="J150" s="197"/>
      <c r="K150" s="196"/>
      <c r="L150" s="196"/>
      <c r="M150" s="196"/>
      <c r="N150" s="197"/>
      <c r="O150" s="196"/>
      <c r="P150" s="196"/>
      <c r="Q150" s="197"/>
    </row>
    <row r="151" spans="1:17" ht="20.100000000000001" customHeight="1">
      <c r="A151" s="298"/>
      <c r="B151" s="916"/>
      <c r="C151" s="917"/>
      <c r="D151" s="917"/>
      <c r="E151" s="918"/>
      <c r="F151" s="196"/>
      <c r="G151" s="196"/>
      <c r="H151" s="196"/>
      <c r="I151" s="196"/>
      <c r="J151" s="197"/>
      <c r="K151" s="196"/>
      <c r="L151" s="196"/>
      <c r="M151" s="196"/>
      <c r="N151" s="197"/>
      <c r="O151" s="196"/>
      <c r="P151" s="196"/>
      <c r="Q151" s="197"/>
    </row>
    <row r="152" spans="1:17" ht="20.100000000000001" customHeight="1">
      <c r="A152" s="298"/>
      <c r="B152" s="916"/>
      <c r="C152" s="917"/>
      <c r="D152" s="917"/>
      <c r="E152" s="918"/>
      <c r="F152" s="196"/>
      <c r="G152" s="196"/>
      <c r="H152" s="196"/>
      <c r="I152" s="196"/>
      <c r="J152" s="197"/>
      <c r="K152" s="196"/>
      <c r="L152" s="196"/>
      <c r="M152" s="196"/>
      <c r="N152" s="197"/>
      <c r="O152" s="196"/>
      <c r="P152" s="196"/>
      <c r="Q152" s="197"/>
    </row>
    <row r="153" spans="1:17" ht="20.100000000000001" customHeight="1">
      <c r="A153" s="298"/>
      <c r="B153" s="916"/>
      <c r="C153" s="917"/>
      <c r="D153" s="917"/>
      <c r="E153" s="918"/>
      <c r="F153" s="196"/>
      <c r="G153" s="196"/>
      <c r="H153" s="196"/>
      <c r="I153" s="196"/>
      <c r="J153" s="197"/>
      <c r="K153" s="196"/>
      <c r="L153" s="196"/>
      <c r="M153" s="196"/>
      <c r="N153" s="197"/>
      <c r="O153" s="196"/>
      <c r="P153" s="196"/>
      <c r="Q153" s="197"/>
    </row>
    <row r="154" spans="1:17" ht="20.100000000000001" customHeight="1">
      <c r="A154" s="298"/>
      <c r="B154" s="916"/>
      <c r="C154" s="917"/>
      <c r="D154" s="917"/>
      <c r="E154" s="918"/>
      <c r="F154" s="196"/>
      <c r="G154" s="196"/>
      <c r="H154" s="196"/>
      <c r="I154" s="196"/>
      <c r="J154" s="197"/>
      <c r="K154" s="196"/>
      <c r="L154" s="196"/>
      <c r="M154" s="196"/>
      <c r="N154" s="197"/>
      <c r="O154" s="196"/>
      <c r="P154" s="196"/>
      <c r="Q154" s="197"/>
    </row>
    <row r="155" spans="1:17" ht="20.100000000000001" customHeight="1">
      <c r="A155" s="298"/>
      <c r="B155" s="916"/>
      <c r="C155" s="917"/>
      <c r="D155" s="917"/>
      <c r="E155" s="918"/>
      <c r="F155" s="196"/>
      <c r="G155" s="196"/>
      <c r="H155" s="196"/>
      <c r="I155" s="196"/>
      <c r="J155" s="197"/>
      <c r="K155" s="196"/>
      <c r="L155" s="196"/>
      <c r="M155" s="196"/>
      <c r="N155" s="197"/>
      <c r="O155" s="196"/>
      <c r="P155" s="196"/>
      <c r="Q155" s="197"/>
    </row>
    <row r="156" spans="1:17" ht="20.100000000000001" customHeight="1">
      <c r="A156" s="298"/>
      <c r="B156" s="916"/>
      <c r="C156" s="917"/>
      <c r="D156" s="917"/>
      <c r="E156" s="918"/>
      <c r="F156" s="196"/>
      <c r="G156" s="196"/>
      <c r="H156" s="196"/>
      <c r="I156" s="196"/>
      <c r="J156" s="197"/>
      <c r="K156" s="196"/>
      <c r="L156" s="196"/>
      <c r="M156" s="196"/>
      <c r="N156" s="197"/>
      <c r="O156" s="196"/>
      <c r="P156" s="196"/>
      <c r="Q156" s="197"/>
    </row>
    <row r="157" spans="1:17" ht="20.100000000000001" customHeight="1">
      <c r="A157" s="298"/>
      <c r="B157" s="916"/>
      <c r="C157" s="917"/>
      <c r="D157" s="917"/>
      <c r="E157" s="918"/>
      <c r="F157" s="196"/>
      <c r="G157" s="196"/>
      <c r="H157" s="196"/>
      <c r="I157" s="196"/>
      <c r="J157" s="197"/>
      <c r="K157" s="196"/>
      <c r="L157" s="196"/>
      <c r="M157" s="196"/>
      <c r="N157" s="197"/>
      <c r="O157" s="196"/>
      <c r="P157" s="196"/>
      <c r="Q157" s="197"/>
    </row>
    <row r="158" spans="1:17" ht="20.100000000000001" customHeight="1">
      <c r="A158" s="298"/>
      <c r="B158" s="916"/>
      <c r="C158" s="917"/>
      <c r="D158" s="917"/>
      <c r="E158" s="918"/>
      <c r="F158" s="196"/>
      <c r="G158" s="196"/>
      <c r="H158" s="196"/>
      <c r="I158" s="196"/>
      <c r="J158" s="197"/>
      <c r="K158" s="196"/>
      <c r="L158" s="196"/>
      <c r="M158" s="196"/>
      <c r="N158" s="197"/>
      <c r="O158" s="196"/>
      <c r="P158" s="196"/>
      <c r="Q158" s="197"/>
    </row>
    <row r="159" spans="1:17" ht="20.100000000000001" customHeight="1">
      <c r="A159" s="298"/>
      <c r="B159" s="916"/>
      <c r="C159" s="917"/>
      <c r="D159" s="917"/>
      <c r="E159" s="918"/>
      <c r="F159" s="196"/>
      <c r="G159" s="196"/>
      <c r="H159" s="196"/>
      <c r="I159" s="196"/>
      <c r="J159" s="197"/>
      <c r="K159" s="196"/>
      <c r="L159" s="196"/>
      <c r="M159" s="196"/>
      <c r="N159" s="197"/>
      <c r="O159" s="196"/>
      <c r="P159" s="196"/>
      <c r="Q159" s="197"/>
    </row>
    <row r="160" spans="1:17" ht="20.100000000000001" customHeight="1">
      <c r="A160" s="298"/>
      <c r="B160" s="916"/>
      <c r="C160" s="917"/>
      <c r="D160" s="917"/>
      <c r="E160" s="918"/>
      <c r="F160" s="196"/>
      <c r="G160" s="196"/>
      <c r="H160" s="196"/>
      <c r="I160" s="196"/>
      <c r="J160" s="197"/>
      <c r="K160" s="196"/>
      <c r="L160" s="196"/>
      <c r="M160" s="196"/>
      <c r="N160" s="197"/>
      <c r="O160" s="196"/>
      <c r="P160" s="196"/>
      <c r="Q160" s="197"/>
    </row>
    <row r="161" spans="1:17" ht="20.100000000000001" customHeight="1">
      <c r="A161" s="298"/>
      <c r="B161" s="916"/>
      <c r="C161" s="917"/>
      <c r="D161" s="917"/>
      <c r="E161" s="918"/>
      <c r="F161" s="196"/>
      <c r="G161" s="196"/>
      <c r="H161" s="196"/>
      <c r="I161" s="196"/>
      <c r="J161" s="197"/>
      <c r="K161" s="196"/>
      <c r="L161" s="196"/>
      <c r="M161" s="196"/>
      <c r="N161" s="197"/>
      <c r="O161" s="196"/>
      <c r="P161" s="196"/>
      <c r="Q161" s="197"/>
    </row>
    <row r="162" spans="1:17" ht="20.100000000000001" customHeight="1">
      <c r="A162" s="298"/>
      <c r="B162" s="916"/>
      <c r="C162" s="917"/>
      <c r="D162" s="917"/>
      <c r="E162" s="918"/>
      <c r="F162" s="196"/>
      <c r="G162" s="196"/>
      <c r="H162" s="196"/>
      <c r="I162" s="196"/>
      <c r="J162" s="197"/>
      <c r="K162" s="196"/>
      <c r="L162" s="196"/>
      <c r="M162" s="196"/>
      <c r="N162" s="197"/>
      <c r="O162" s="196"/>
      <c r="P162" s="196"/>
      <c r="Q162" s="197"/>
    </row>
    <row r="163" spans="1:17" ht="20.100000000000001" customHeight="1">
      <c r="A163" s="298"/>
      <c r="B163" s="916"/>
      <c r="C163" s="917"/>
      <c r="D163" s="917"/>
      <c r="E163" s="918"/>
      <c r="F163" s="196"/>
      <c r="G163" s="196"/>
      <c r="H163" s="196"/>
      <c r="I163" s="196"/>
      <c r="J163" s="197"/>
      <c r="K163" s="196"/>
      <c r="L163" s="196"/>
      <c r="M163" s="196"/>
      <c r="N163" s="197"/>
      <c r="O163" s="196"/>
      <c r="P163" s="196"/>
      <c r="Q163" s="197"/>
    </row>
    <row r="164" spans="1:17" ht="20.100000000000001" customHeight="1">
      <c r="A164" s="298"/>
      <c r="B164" s="916"/>
      <c r="C164" s="917"/>
      <c r="D164" s="917"/>
      <c r="E164" s="918"/>
      <c r="F164" s="196"/>
      <c r="G164" s="196"/>
      <c r="H164" s="196"/>
      <c r="I164" s="196"/>
      <c r="J164" s="197"/>
      <c r="K164" s="196"/>
      <c r="L164" s="196"/>
      <c r="M164" s="196"/>
      <c r="N164" s="197"/>
      <c r="O164" s="196"/>
      <c r="P164" s="196"/>
      <c r="Q164" s="197"/>
    </row>
    <row r="165" spans="1:17" ht="20.100000000000001" customHeight="1">
      <c r="A165" s="298"/>
      <c r="B165" s="916"/>
      <c r="C165" s="917"/>
      <c r="D165" s="917"/>
      <c r="E165" s="918"/>
      <c r="F165" s="196"/>
      <c r="G165" s="196"/>
      <c r="H165" s="196"/>
      <c r="I165" s="196"/>
      <c r="J165" s="197"/>
      <c r="K165" s="196"/>
      <c r="L165" s="196"/>
      <c r="M165" s="196"/>
      <c r="N165" s="197"/>
      <c r="O165" s="196"/>
      <c r="P165" s="196"/>
      <c r="Q165" s="197"/>
    </row>
    <row r="166" spans="1:17" ht="20.100000000000001" customHeight="1">
      <c r="A166" s="298"/>
      <c r="B166" s="916"/>
      <c r="C166" s="917"/>
      <c r="D166" s="917"/>
      <c r="E166" s="918"/>
      <c r="F166" s="196"/>
      <c r="G166" s="196"/>
      <c r="H166" s="196"/>
      <c r="I166" s="196"/>
      <c r="J166" s="197"/>
      <c r="K166" s="196"/>
      <c r="L166" s="196"/>
      <c r="M166" s="196"/>
      <c r="N166" s="197"/>
      <c r="O166" s="196"/>
      <c r="P166" s="196"/>
      <c r="Q166" s="197"/>
    </row>
    <row r="167" spans="1:17" ht="20.100000000000001" customHeight="1">
      <c r="A167" s="298"/>
      <c r="B167" s="916"/>
      <c r="C167" s="917"/>
      <c r="D167" s="917"/>
      <c r="E167" s="918"/>
      <c r="F167" s="196"/>
      <c r="G167" s="196"/>
      <c r="H167" s="196"/>
      <c r="I167" s="196"/>
      <c r="J167" s="197"/>
      <c r="K167" s="196"/>
      <c r="L167" s="196"/>
      <c r="M167" s="196"/>
      <c r="N167" s="197"/>
      <c r="O167" s="196"/>
      <c r="P167" s="196"/>
      <c r="Q167" s="197"/>
    </row>
    <row r="168" spans="1:17" ht="20.100000000000001" customHeight="1">
      <c r="A168" s="298"/>
      <c r="B168" s="916"/>
      <c r="C168" s="917"/>
      <c r="D168" s="917"/>
      <c r="E168" s="918"/>
      <c r="F168" s="196"/>
      <c r="G168" s="196"/>
      <c r="H168" s="196"/>
      <c r="I168" s="196"/>
      <c r="J168" s="197"/>
      <c r="K168" s="196"/>
      <c r="L168" s="196"/>
      <c r="M168" s="196"/>
      <c r="N168" s="197"/>
      <c r="O168" s="196"/>
      <c r="P168" s="196"/>
      <c r="Q168" s="197"/>
    </row>
    <row r="169" spans="1:17" ht="20.100000000000001" customHeight="1">
      <c r="A169" s="298"/>
      <c r="B169" s="916"/>
      <c r="C169" s="917"/>
      <c r="D169" s="917"/>
      <c r="E169" s="918"/>
      <c r="F169" s="196"/>
      <c r="G169" s="196"/>
      <c r="H169" s="196"/>
      <c r="I169" s="196"/>
      <c r="J169" s="197"/>
      <c r="K169" s="196"/>
      <c r="L169" s="196"/>
      <c r="M169" s="196"/>
      <c r="N169" s="197"/>
      <c r="O169" s="196"/>
      <c r="P169" s="196"/>
      <c r="Q169" s="197"/>
    </row>
    <row r="170" spans="1:17" ht="20.100000000000001" customHeight="1">
      <c r="A170" s="298"/>
      <c r="B170" s="916"/>
      <c r="C170" s="917"/>
      <c r="D170" s="917"/>
      <c r="E170" s="918"/>
      <c r="F170" s="196"/>
      <c r="G170" s="196"/>
      <c r="H170" s="196"/>
      <c r="I170" s="196"/>
      <c r="J170" s="197"/>
      <c r="K170" s="196"/>
      <c r="L170" s="196"/>
      <c r="M170" s="196"/>
      <c r="N170" s="197"/>
      <c r="O170" s="196"/>
      <c r="P170" s="196"/>
      <c r="Q170" s="197"/>
    </row>
    <row r="171" spans="1:17" ht="20.100000000000001" customHeight="1">
      <c r="A171" s="298"/>
      <c r="B171" s="916"/>
      <c r="C171" s="917"/>
      <c r="D171" s="917"/>
      <c r="E171" s="918"/>
      <c r="F171" s="196"/>
      <c r="G171" s="196"/>
      <c r="H171" s="196"/>
      <c r="I171" s="196"/>
      <c r="J171" s="197"/>
      <c r="K171" s="196"/>
      <c r="L171" s="196"/>
      <c r="M171" s="196"/>
      <c r="N171" s="197"/>
      <c r="O171" s="196"/>
      <c r="P171" s="196"/>
      <c r="Q171" s="197"/>
    </row>
    <row r="172" spans="1:17" ht="20.100000000000001" customHeight="1">
      <c r="A172" s="298"/>
      <c r="B172" s="916"/>
      <c r="C172" s="917"/>
      <c r="D172" s="917"/>
      <c r="E172" s="918"/>
      <c r="F172" s="196"/>
      <c r="G172" s="196"/>
      <c r="H172" s="196"/>
      <c r="I172" s="196"/>
      <c r="J172" s="197"/>
      <c r="K172" s="196"/>
      <c r="L172" s="196"/>
      <c r="M172" s="196"/>
      <c r="N172" s="197"/>
      <c r="O172" s="196"/>
      <c r="P172" s="196"/>
      <c r="Q172" s="197"/>
    </row>
    <row r="173" spans="1:17" ht="20.100000000000001" customHeight="1">
      <c r="A173" s="298"/>
      <c r="B173" s="916"/>
      <c r="C173" s="917"/>
      <c r="D173" s="917"/>
      <c r="E173" s="918"/>
      <c r="F173" s="196"/>
      <c r="G173" s="196"/>
      <c r="H173" s="196"/>
      <c r="I173" s="196"/>
      <c r="J173" s="197"/>
      <c r="K173" s="196"/>
      <c r="L173" s="196"/>
      <c r="M173" s="196"/>
      <c r="N173" s="197"/>
      <c r="O173" s="196"/>
      <c r="P173" s="196"/>
      <c r="Q173" s="197"/>
    </row>
    <row r="174" spans="1:17" ht="20.100000000000001" customHeight="1">
      <c r="A174" s="298"/>
      <c r="B174" s="916"/>
      <c r="C174" s="917"/>
      <c r="D174" s="917"/>
      <c r="E174" s="918"/>
      <c r="F174" s="196"/>
      <c r="G174" s="196"/>
      <c r="H174" s="196"/>
      <c r="I174" s="196"/>
      <c r="J174" s="197"/>
      <c r="K174" s="196"/>
      <c r="L174" s="196"/>
      <c r="M174" s="196"/>
      <c r="N174" s="197"/>
      <c r="O174" s="196"/>
      <c r="P174" s="196"/>
      <c r="Q174" s="197"/>
    </row>
    <row r="175" spans="1:17" ht="20.100000000000001" customHeight="1">
      <c r="A175" s="298"/>
      <c r="B175" s="916"/>
      <c r="C175" s="917"/>
      <c r="D175" s="917"/>
      <c r="E175" s="918"/>
      <c r="F175" s="196"/>
      <c r="G175" s="196"/>
      <c r="H175" s="196"/>
      <c r="I175" s="196"/>
      <c r="J175" s="197"/>
      <c r="K175" s="196"/>
      <c r="L175" s="196"/>
      <c r="M175" s="196"/>
      <c r="N175" s="197"/>
      <c r="O175" s="196"/>
      <c r="P175" s="196"/>
      <c r="Q175" s="197"/>
    </row>
    <row r="176" spans="1:17" ht="20.100000000000001" customHeight="1">
      <c r="A176" s="298"/>
      <c r="B176" s="916"/>
      <c r="C176" s="917"/>
      <c r="D176" s="917"/>
      <c r="E176" s="918"/>
      <c r="F176" s="196"/>
      <c r="G176" s="196"/>
      <c r="H176" s="196"/>
      <c r="I176" s="196"/>
      <c r="J176" s="197"/>
      <c r="K176" s="196"/>
      <c r="L176" s="196"/>
      <c r="M176" s="196"/>
      <c r="N176" s="197"/>
      <c r="O176" s="196"/>
      <c r="P176" s="196"/>
      <c r="Q176" s="197"/>
    </row>
    <row r="177" spans="1:17" ht="20.100000000000001" customHeight="1">
      <c r="A177" s="298"/>
      <c r="B177" s="916"/>
      <c r="C177" s="917"/>
      <c r="D177" s="917"/>
      <c r="E177" s="918"/>
      <c r="F177" s="196"/>
      <c r="G177" s="196"/>
      <c r="H177" s="196"/>
      <c r="I177" s="196"/>
      <c r="J177" s="197"/>
      <c r="K177" s="196"/>
      <c r="L177" s="196"/>
      <c r="M177" s="196"/>
      <c r="N177" s="197"/>
      <c r="O177" s="196"/>
      <c r="P177" s="196"/>
      <c r="Q177" s="197"/>
    </row>
    <row r="178" spans="1:17" ht="20.100000000000001" customHeight="1">
      <c r="A178" s="298"/>
      <c r="B178" s="916"/>
      <c r="C178" s="917"/>
      <c r="D178" s="917"/>
      <c r="E178" s="918"/>
      <c r="F178" s="196"/>
      <c r="G178" s="196"/>
      <c r="H178" s="196"/>
      <c r="I178" s="196"/>
      <c r="J178" s="197"/>
      <c r="K178" s="196"/>
      <c r="L178" s="196"/>
      <c r="M178" s="196"/>
      <c r="N178" s="197"/>
      <c r="O178" s="196"/>
      <c r="P178" s="196"/>
      <c r="Q178" s="197"/>
    </row>
    <row r="179" spans="1:17" ht="20.100000000000001" customHeight="1">
      <c r="A179" s="298"/>
      <c r="B179" s="916"/>
      <c r="C179" s="917"/>
      <c r="D179" s="917"/>
      <c r="E179" s="918"/>
      <c r="F179" s="196"/>
      <c r="G179" s="196"/>
      <c r="H179" s="196"/>
      <c r="I179" s="196"/>
      <c r="J179" s="197"/>
      <c r="K179" s="196"/>
      <c r="L179" s="196"/>
      <c r="M179" s="196"/>
      <c r="N179" s="197"/>
      <c r="O179" s="196"/>
      <c r="P179" s="196"/>
      <c r="Q179" s="197"/>
    </row>
    <row r="180" spans="1:17" ht="20.100000000000001" customHeight="1">
      <c r="A180" s="298"/>
      <c r="B180" s="916"/>
      <c r="C180" s="917"/>
      <c r="D180" s="917"/>
      <c r="E180" s="918"/>
      <c r="F180" s="196"/>
      <c r="G180" s="196"/>
      <c r="H180" s="196"/>
      <c r="I180" s="196"/>
      <c r="J180" s="197"/>
      <c r="K180" s="196"/>
      <c r="L180" s="196"/>
      <c r="M180" s="196"/>
      <c r="N180" s="197"/>
      <c r="O180" s="196"/>
      <c r="P180" s="196"/>
      <c r="Q180" s="197"/>
    </row>
    <row r="181" spans="1:17" ht="20.100000000000001" customHeight="1">
      <c r="A181" s="298"/>
      <c r="B181" s="916"/>
      <c r="C181" s="917"/>
      <c r="D181" s="917"/>
      <c r="E181" s="918"/>
      <c r="F181" s="196"/>
      <c r="G181" s="196"/>
      <c r="H181" s="196"/>
      <c r="I181" s="196"/>
      <c r="J181" s="197"/>
      <c r="K181" s="196"/>
      <c r="L181" s="196"/>
      <c r="M181" s="196"/>
      <c r="N181" s="197"/>
      <c r="O181" s="196"/>
      <c r="P181" s="196"/>
      <c r="Q181" s="197"/>
    </row>
    <row r="182" spans="1:17" ht="20.100000000000001" customHeight="1">
      <c r="A182" s="297"/>
      <c r="B182" s="179"/>
      <c r="C182" s="179"/>
      <c r="D182" s="180"/>
      <c r="E182" s="179"/>
      <c r="F182" s="181"/>
      <c r="G182" s="181"/>
      <c r="H182" s="181"/>
      <c r="I182" s="181"/>
      <c r="J182" s="182"/>
      <c r="K182" s="181"/>
      <c r="L182" s="181"/>
      <c r="M182" s="181"/>
      <c r="N182" s="182"/>
      <c r="O182" s="181"/>
      <c r="P182" s="181"/>
      <c r="Q182" s="182"/>
    </row>
    <row r="183" spans="1:17" ht="20.100000000000001" customHeight="1">
      <c r="A183" s="297"/>
      <c r="B183" s="179"/>
      <c r="C183" s="179"/>
      <c r="D183" s="180"/>
      <c r="E183" s="179"/>
      <c r="F183" s="181"/>
      <c r="G183" s="181"/>
      <c r="H183" s="181"/>
      <c r="I183" s="181"/>
      <c r="J183" s="182"/>
      <c r="K183" s="181"/>
      <c r="L183" s="181"/>
      <c r="M183" s="181"/>
      <c r="N183" s="182"/>
      <c r="O183" s="181"/>
      <c r="P183" s="181"/>
      <c r="Q183" s="182"/>
    </row>
    <row r="184" spans="1:17" ht="20.100000000000001" customHeight="1">
      <c r="A184" s="297"/>
      <c r="B184" s="179"/>
      <c r="C184" s="179"/>
      <c r="D184" s="180"/>
      <c r="E184" s="179"/>
      <c r="F184" s="181"/>
      <c r="G184" s="181"/>
      <c r="H184" s="181"/>
      <c r="I184" s="181"/>
      <c r="J184" s="182"/>
      <c r="K184" s="181"/>
      <c r="L184" s="181"/>
      <c r="M184" s="181"/>
      <c r="N184" s="182"/>
      <c r="O184" s="181"/>
      <c r="P184" s="181"/>
      <c r="Q184" s="182"/>
    </row>
    <row r="185" spans="1:17" ht="20.100000000000001" customHeight="1">
      <c r="A185" s="297"/>
      <c r="B185" s="179"/>
      <c r="C185" s="179"/>
      <c r="D185" s="180"/>
      <c r="E185" s="179"/>
      <c r="F185" s="181"/>
      <c r="G185" s="181"/>
      <c r="H185" s="181"/>
      <c r="I185" s="181"/>
      <c r="J185" s="182"/>
      <c r="K185" s="181"/>
      <c r="L185" s="181"/>
      <c r="M185" s="181"/>
      <c r="N185" s="182"/>
      <c r="O185" s="181"/>
      <c r="P185" s="181"/>
      <c r="Q185" s="182"/>
    </row>
    <row r="186" spans="1:17" ht="20.100000000000001" customHeight="1"/>
    <row r="187" spans="1:17" ht="20.100000000000001" customHeight="1"/>
  </sheetData>
  <mergeCells count="186">
    <mergeCell ref="B45:C45"/>
    <mergeCell ref="B46:C46"/>
    <mergeCell ref="B47:C47"/>
    <mergeCell ref="B6:C7"/>
    <mergeCell ref="B63:Q63"/>
    <mergeCell ref="B58:Q58"/>
    <mergeCell ref="A56:E56"/>
    <mergeCell ref="B40:C40"/>
    <mergeCell ref="B41:C41"/>
    <mergeCell ref="B42:C42"/>
    <mergeCell ref="B43:C43"/>
    <mergeCell ref="B44:C44"/>
    <mergeCell ref="B35:C35"/>
    <mergeCell ref="B36:C36"/>
    <mergeCell ref="B37:C37"/>
    <mergeCell ref="B38:C38"/>
    <mergeCell ref="B39:C39"/>
    <mergeCell ref="B30:C30"/>
    <mergeCell ref="B31:C31"/>
    <mergeCell ref="B32:C32"/>
    <mergeCell ref="B33:C33"/>
    <mergeCell ref="B34:C34"/>
    <mergeCell ref="B25:C25"/>
    <mergeCell ref="B10:C10"/>
    <mergeCell ref="B26:C26"/>
    <mergeCell ref="B27:C27"/>
    <mergeCell ref="B28:C28"/>
    <mergeCell ref="B29:C29"/>
    <mergeCell ref="B20:C20"/>
    <mergeCell ref="B21:C21"/>
    <mergeCell ref="B22:C22"/>
    <mergeCell ref="B23:C23"/>
    <mergeCell ref="B24:C24"/>
    <mergeCell ref="A1:Q1"/>
    <mergeCell ref="A2:Q2"/>
    <mergeCell ref="A3:Q3"/>
    <mergeCell ref="B52:E52"/>
    <mergeCell ref="G6:J6"/>
    <mergeCell ref="K6:N6"/>
    <mergeCell ref="A6:A7"/>
    <mergeCell ref="B48:E48"/>
    <mergeCell ref="D6:D7"/>
    <mergeCell ref="E6:E7"/>
    <mergeCell ref="F6:F7"/>
    <mergeCell ref="O6:Q6"/>
    <mergeCell ref="A4:Q4"/>
    <mergeCell ref="B11:C11"/>
    <mergeCell ref="B12:C12"/>
    <mergeCell ref="B15:C15"/>
    <mergeCell ref="B16:C16"/>
    <mergeCell ref="B17:C17"/>
    <mergeCell ref="B18:C18"/>
    <mergeCell ref="B19:C19"/>
    <mergeCell ref="B13:C13"/>
    <mergeCell ref="B14:C14"/>
    <mergeCell ref="B8:C8"/>
    <mergeCell ref="B9:C9"/>
    <mergeCell ref="B57:F57"/>
    <mergeCell ref="B54:E54"/>
    <mergeCell ref="B55:E55"/>
    <mergeCell ref="B53:E53"/>
    <mergeCell ref="G50:J50"/>
    <mergeCell ref="K50:N50"/>
    <mergeCell ref="O50:Q50"/>
    <mergeCell ref="F50:F51"/>
    <mergeCell ref="A50:E51"/>
    <mergeCell ref="B146:E146"/>
    <mergeCell ref="B147:E147"/>
    <mergeCell ref="B148:E148"/>
    <mergeCell ref="B149:E149"/>
    <mergeCell ref="B111:E111"/>
    <mergeCell ref="B112:E112"/>
    <mergeCell ref="B113:E113"/>
    <mergeCell ref="B114:E114"/>
    <mergeCell ref="B115:E115"/>
    <mergeCell ref="B116:E116"/>
    <mergeCell ref="B117:E117"/>
    <mergeCell ref="B118:E118"/>
    <mergeCell ref="B119:E119"/>
    <mergeCell ref="B120:E120"/>
    <mergeCell ref="B121:E121"/>
    <mergeCell ref="B122:E122"/>
    <mergeCell ref="B123:E123"/>
    <mergeCell ref="B124:E124"/>
    <mergeCell ref="B125:E125"/>
    <mergeCell ref="B137:E137"/>
    <mergeCell ref="B138:E138"/>
    <mergeCell ref="B139:E139"/>
    <mergeCell ref="B140:E140"/>
    <mergeCell ref="B141:E141"/>
    <mergeCell ref="B142:E142"/>
    <mergeCell ref="B143:E143"/>
    <mergeCell ref="B144:E144"/>
    <mergeCell ref="B145:E145"/>
    <mergeCell ref="B69:E69"/>
    <mergeCell ref="B70:E70"/>
    <mergeCell ref="B71:E71"/>
    <mergeCell ref="B72:E72"/>
    <mergeCell ref="B73:E73"/>
    <mergeCell ref="B76:E76"/>
    <mergeCell ref="B77:E77"/>
    <mergeCell ref="B135:E135"/>
    <mergeCell ref="B136:E136"/>
    <mergeCell ref="B78:E78"/>
    <mergeCell ref="B79:E79"/>
    <mergeCell ref="B80:E80"/>
    <mergeCell ref="B81:E81"/>
    <mergeCell ref="B82:E82"/>
    <mergeCell ref="B83:E83"/>
    <mergeCell ref="B84:E84"/>
    <mergeCell ref="B85:E85"/>
    <mergeCell ref="B86:E86"/>
    <mergeCell ref="B87:E87"/>
    <mergeCell ref="B88:E88"/>
    <mergeCell ref="B89:E89"/>
    <mergeCell ref="B90:E90"/>
    <mergeCell ref="B91:E91"/>
    <mergeCell ref="B92:E92"/>
    <mergeCell ref="B59:E59"/>
    <mergeCell ref="B60:E60"/>
    <mergeCell ref="B61:E61"/>
    <mergeCell ref="A62:E62"/>
    <mergeCell ref="B64:E64"/>
    <mergeCell ref="B65:E65"/>
    <mergeCell ref="B66:E66"/>
    <mergeCell ref="B67:E67"/>
    <mergeCell ref="A68:E68"/>
    <mergeCell ref="B93:E93"/>
    <mergeCell ref="B94:E94"/>
    <mergeCell ref="B95:E95"/>
    <mergeCell ref="B96:E96"/>
    <mergeCell ref="B97:E97"/>
    <mergeCell ref="B98:E98"/>
    <mergeCell ref="B99:E99"/>
    <mergeCell ref="B100:E100"/>
    <mergeCell ref="B101:E101"/>
    <mergeCell ref="B102:E102"/>
    <mergeCell ref="B103:E103"/>
    <mergeCell ref="B104:E104"/>
    <mergeCell ref="B105:E105"/>
    <mergeCell ref="B106:E106"/>
    <mergeCell ref="B107:E107"/>
    <mergeCell ref="B108:E108"/>
    <mergeCell ref="B109:E109"/>
    <mergeCell ref="B110:E110"/>
    <mergeCell ref="B126:E126"/>
    <mergeCell ref="B127:E127"/>
    <mergeCell ref="B128:E128"/>
    <mergeCell ref="B129:E129"/>
    <mergeCell ref="B130:E130"/>
    <mergeCell ref="B131:E131"/>
    <mergeCell ref="B132:E132"/>
    <mergeCell ref="B133:E133"/>
    <mergeCell ref="B134:E134"/>
    <mergeCell ref="B150:E150"/>
    <mergeCell ref="B151:E151"/>
    <mergeCell ref="B152:E152"/>
    <mergeCell ref="B153:E153"/>
    <mergeCell ref="B154:E154"/>
    <mergeCell ref="B155:E155"/>
    <mergeCell ref="B156:E156"/>
    <mergeCell ref="B157:E157"/>
    <mergeCell ref="B158:E158"/>
    <mergeCell ref="B159:E159"/>
    <mergeCell ref="B160:E160"/>
    <mergeCell ref="B161:E161"/>
    <mergeCell ref="B162:E162"/>
    <mergeCell ref="B163:E163"/>
    <mergeCell ref="B164:E164"/>
    <mergeCell ref="B165:E165"/>
    <mergeCell ref="B166:E166"/>
    <mergeCell ref="B167:E167"/>
    <mergeCell ref="B177:E177"/>
    <mergeCell ref="B178:E178"/>
    <mergeCell ref="B179:E179"/>
    <mergeCell ref="B180:E180"/>
    <mergeCell ref="B181:E181"/>
    <mergeCell ref="B168:E168"/>
    <mergeCell ref="B169:E169"/>
    <mergeCell ref="B170:E170"/>
    <mergeCell ref="B171:E171"/>
    <mergeCell ref="B172:E172"/>
    <mergeCell ref="B173:E173"/>
    <mergeCell ref="B174:E174"/>
    <mergeCell ref="B175:E175"/>
    <mergeCell ref="B176:E176"/>
  </mergeCells>
  <dataValidations count="1">
    <dataValidation type="whole" allowBlank="1" showInputMessage="1" showErrorMessage="1" sqref="K1:M50 G1:I50 K52:M55 G90:I1048576 H52:I55 H56:N56 H57:I67 G52:G67 K57:M67 K69:M75 G69:I75 G77:I88 K77:M88 K90:M1048576">
      <formula1>0</formula1>
      <formula2>500000000</formula2>
    </dataValidation>
  </dataValidation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1"/>
  <sheetViews>
    <sheetView workbookViewId="0">
      <selection activeCell="B2" sqref="B2"/>
    </sheetView>
  </sheetViews>
  <sheetFormatPr defaultRowHeight="12.75"/>
  <cols>
    <col min="1" max="1" width="32.140625" customWidth="1"/>
    <col min="2" max="2" width="30.42578125" customWidth="1"/>
    <col min="3" max="3" width="13.85546875" customWidth="1"/>
    <col min="4" max="4" width="17" customWidth="1"/>
    <col min="5" max="5" width="55.85546875" customWidth="1"/>
  </cols>
  <sheetData>
    <row r="1" spans="1:5" ht="30">
      <c r="A1" s="973" t="s">
        <v>658</v>
      </c>
      <c r="B1" s="729"/>
      <c r="C1" s="729"/>
      <c r="D1" s="729"/>
      <c r="E1" s="729"/>
    </row>
    <row r="2" spans="1:5" ht="15">
      <c r="A2" s="346" t="s">
        <v>659</v>
      </c>
    </row>
    <row r="3" spans="1:5" ht="37.5" customHeight="1">
      <c r="A3" s="974" t="s">
        <v>660</v>
      </c>
      <c r="B3" s="975"/>
      <c r="C3" s="975"/>
      <c r="D3" s="975"/>
      <c r="E3" s="975"/>
    </row>
    <row r="4" spans="1:5" ht="50.25" customHeight="1">
      <c r="A4" s="976" t="s">
        <v>661</v>
      </c>
      <c r="B4" s="977"/>
      <c r="C4" s="977"/>
      <c r="D4" s="977"/>
      <c r="E4" s="977"/>
    </row>
    <row r="5" spans="1:5" ht="33" customHeight="1">
      <c r="A5" s="980" t="s">
        <v>662</v>
      </c>
      <c r="B5" s="980"/>
      <c r="C5" s="980"/>
      <c r="D5" s="980"/>
      <c r="E5" s="980"/>
    </row>
    <row r="6" spans="1:5" ht="18">
      <c r="A6" s="178"/>
    </row>
    <row r="7" spans="1:5">
      <c r="A7" s="978" t="s">
        <v>663</v>
      </c>
      <c r="B7" s="978" t="s">
        <v>664</v>
      </c>
      <c r="C7" s="978" t="s">
        <v>665</v>
      </c>
      <c r="D7" s="978" t="s">
        <v>706</v>
      </c>
      <c r="E7" s="978" t="s">
        <v>666</v>
      </c>
    </row>
    <row r="8" spans="1:5" ht="60" customHeight="1">
      <c r="A8" s="978"/>
      <c r="B8" s="978"/>
      <c r="C8" s="978"/>
      <c r="D8" s="978"/>
      <c r="E8" s="979"/>
    </row>
    <row r="9" spans="1:5" ht="30" customHeight="1">
      <c r="A9" s="418"/>
      <c r="B9" s="418"/>
      <c r="C9" s="419"/>
      <c r="D9" s="418"/>
      <c r="E9" s="418"/>
    </row>
    <row r="10" spans="1:5" ht="30" customHeight="1">
      <c r="A10" s="418"/>
      <c r="B10" s="418"/>
      <c r="C10" s="419"/>
      <c r="D10" s="418"/>
      <c r="E10" s="418"/>
    </row>
    <row r="11" spans="1:5" ht="30" customHeight="1">
      <c r="A11" s="418"/>
      <c r="B11" s="418"/>
      <c r="C11" s="419"/>
      <c r="D11" s="418"/>
      <c r="E11" s="418"/>
    </row>
    <row r="12" spans="1:5" ht="30" customHeight="1">
      <c r="A12" s="418"/>
      <c r="B12" s="418"/>
      <c r="C12" s="419"/>
      <c r="D12" s="418"/>
      <c r="E12" s="418"/>
    </row>
    <row r="13" spans="1:5" ht="30" customHeight="1">
      <c r="A13" s="418"/>
      <c r="B13" s="418"/>
      <c r="C13" s="419"/>
      <c r="D13" s="418"/>
      <c r="E13" s="418"/>
    </row>
    <row r="14" spans="1:5" ht="30" customHeight="1">
      <c r="A14" s="418"/>
      <c r="B14" s="418"/>
      <c r="C14" s="419"/>
      <c r="D14" s="418"/>
      <c r="E14" s="418"/>
    </row>
    <row r="15" spans="1:5" ht="30" customHeight="1">
      <c r="A15" s="418"/>
      <c r="B15" s="418"/>
      <c r="C15" s="419"/>
      <c r="D15" s="418"/>
      <c r="E15" s="418"/>
    </row>
    <row r="16" spans="1:5" ht="30" customHeight="1">
      <c r="A16" s="418"/>
      <c r="B16" s="418"/>
      <c r="C16" s="419"/>
      <c r="D16" s="418"/>
      <c r="E16" s="418"/>
    </row>
    <row r="17" spans="1:5" ht="30" customHeight="1">
      <c r="A17" s="418"/>
      <c r="B17" s="418"/>
      <c r="C17" s="419"/>
      <c r="D17" s="418"/>
      <c r="E17" s="418"/>
    </row>
    <row r="18" spans="1:5" ht="30" customHeight="1">
      <c r="A18" s="418"/>
      <c r="B18" s="418"/>
      <c r="C18" s="418"/>
      <c r="D18" s="418"/>
      <c r="E18" s="418"/>
    </row>
    <row r="19" spans="1:5" ht="30" customHeight="1">
      <c r="A19" s="418"/>
      <c r="B19" s="418"/>
      <c r="C19" s="418"/>
      <c r="D19" s="418"/>
      <c r="E19" s="418"/>
    </row>
    <row r="20" spans="1:5" ht="30" customHeight="1">
      <c r="A20" s="418"/>
      <c r="B20" s="418"/>
      <c r="C20" s="418"/>
      <c r="D20" s="418"/>
      <c r="E20" s="418"/>
    </row>
    <row r="21" spans="1:5" ht="30" customHeight="1">
      <c r="A21" s="418"/>
      <c r="B21" s="418"/>
      <c r="C21" s="418"/>
      <c r="D21" s="418"/>
      <c r="E21" s="418"/>
    </row>
    <row r="22" spans="1:5" ht="30" customHeight="1">
      <c r="A22" s="418"/>
      <c r="B22" s="418"/>
      <c r="C22" s="418"/>
      <c r="D22" s="418"/>
      <c r="E22" s="418"/>
    </row>
    <row r="23" spans="1:5" ht="30" customHeight="1">
      <c r="A23" s="418"/>
      <c r="B23" s="418"/>
      <c r="C23" s="418"/>
      <c r="D23" s="418"/>
      <c r="E23" s="418"/>
    </row>
    <row r="24" spans="1:5" ht="30" customHeight="1">
      <c r="A24" s="418"/>
      <c r="B24" s="418"/>
      <c r="C24" s="418"/>
      <c r="D24" s="418"/>
      <c r="E24" s="418"/>
    </row>
    <row r="25" spans="1:5" ht="30" customHeight="1">
      <c r="A25" s="418"/>
      <c r="B25" s="418"/>
      <c r="C25" s="418"/>
      <c r="D25" s="418"/>
      <c r="E25" s="418"/>
    </row>
    <row r="26" spans="1:5" ht="30" customHeight="1">
      <c r="A26" s="418"/>
      <c r="B26" s="418"/>
      <c r="C26" s="418"/>
      <c r="D26" s="418"/>
      <c r="E26" s="418"/>
    </row>
    <row r="27" spans="1:5" ht="30" customHeight="1">
      <c r="A27" s="418"/>
      <c r="B27" s="418"/>
      <c r="C27" s="418"/>
      <c r="D27" s="418"/>
      <c r="E27" s="418"/>
    </row>
    <row r="28" spans="1:5" ht="30" customHeight="1">
      <c r="A28" s="418"/>
      <c r="B28" s="418"/>
      <c r="C28" s="418"/>
      <c r="D28" s="418"/>
      <c r="E28" s="418"/>
    </row>
    <row r="29" spans="1:5" ht="30" customHeight="1">
      <c r="A29" s="418"/>
      <c r="B29" s="418"/>
      <c r="C29" s="418"/>
      <c r="D29" s="418"/>
      <c r="E29" s="418"/>
    </row>
    <row r="30" spans="1:5" ht="30" customHeight="1">
      <c r="A30" s="418"/>
      <c r="B30" s="418"/>
      <c r="C30" s="418"/>
      <c r="D30" s="418"/>
      <c r="E30" s="418"/>
    </row>
    <row r="31" spans="1:5" ht="30" customHeight="1">
      <c r="A31" s="418"/>
      <c r="B31" s="418"/>
      <c r="C31" s="418"/>
      <c r="D31" s="418"/>
      <c r="E31" s="418"/>
    </row>
    <row r="32" spans="1:5" ht="30" customHeight="1">
      <c r="A32" s="418"/>
      <c r="B32" s="418"/>
      <c r="C32" s="418"/>
      <c r="D32" s="418"/>
      <c r="E32" s="418"/>
    </row>
    <row r="33" spans="1:5" ht="30" customHeight="1">
      <c r="A33" s="418"/>
      <c r="B33" s="418"/>
      <c r="C33" s="418"/>
      <c r="D33" s="418"/>
      <c r="E33" s="418"/>
    </row>
    <row r="34" spans="1:5" ht="18">
      <c r="A34" s="194"/>
    </row>
    <row r="35" spans="1:5" ht="18">
      <c r="A35" s="8" t="s">
        <v>667</v>
      </c>
      <c r="B35" s="971" t="str">
        <f>IF('COVER PAGE'!$D$6&gt;0,'COVER PAGE'!$D$6," ")</f>
        <v xml:space="preserve"> </v>
      </c>
      <c r="C35" s="971"/>
      <c r="D35" s="971"/>
      <c r="E35" s="971"/>
    </row>
    <row r="36" spans="1:5" ht="15">
      <c r="A36" s="8"/>
      <c r="B36" s="8"/>
      <c r="C36" s="8"/>
      <c r="D36" s="8"/>
      <c r="E36" s="8"/>
    </row>
    <row r="37" spans="1:5" ht="15">
      <c r="A37" s="8"/>
      <c r="B37" s="8"/>
      <c r="C37" s="8"/>
      <c r="D37" s="8"/>
      <c r="E37" s="8"/>
    </row>
    <row r="38" spans="1:5" ht="15">
      <c r="A38" s="8"/>
      <c r="B38" s="8"/>
      <c r="C38" s="8"/>
      <c r="D38" s="8"/>
      <c r="E38" s="8"/>
    </row>
    <row r="39" spans="1:5" ht="15">
      <c r="A39" s="8" t="s">
        <v>668</v>
      </c>
      <c r="B39" s="972"/>
      <c r="C39" s="972"/>
      <c r="D39" s="347" t="s">
        <v>669</v>
      </c>
      <c r="E39" s="348"/>
    </row>
    <row r="40" spans="1:5" ht="18">
      <c r="A40" s="194"/>
      <c r="B40" s="349"/>
      <c r="C40" s="349"/>
      <c r="D40" s="349"/>
      <c r="E40" s="349"/>
    </row>
    <row r="41" spans="1:5" ht="18">
      <c r="A41" s="350"/>
      <c r="B41" s="349"/>
      <c r="C41" s="349"/>
      <c r="D41" s="349"/>
      <c r="E41" s="349"/>
    </row>
  </sheetData>
  <mergeCells count="11">
    <mergeCell ref="B35:E35"/>
    <mergeCell ref="B39:C39"/>
    <mergeCell ref="A1:E1"/>
    <mergeCell ref="A3:E3"/>
    <mergeCell ref="A4:E4"/>
    <mergeCell ref="A7:A8"/>
    <mergeCell ref="B7:B8"/>
    <mergeCell ref="C7:C8"/>
    <mergeCell ref="D7:D8"/>
    <mergeCell ref="E7:E8"/>
    <mergeCell ref="A5:E5"/>
  </mergeCells>
  <pageMargins left="0.7" right="0.7" top="0.75" bottom="0.75" header="0.3" footer="0.3"/>
  <pageSetup scale="61" orientation="portrait" horizontalDpi="0"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6"/>
  <sheetViews>
    <sheetView workbookViewId="0">
      <selection activeCell="B23" sqref="B23"/>
    </sheetView>
  </sheetViews>
  <sheetFormatPr defaultRowHeight="12.75"/>
  <cols>
    <col min="1" max="1" width="80.85546875" customWidth="1"/>
    <col min="2" max="2" width="58.5703125" customWidth="1"/>
  </cols>
  <sheetData>
    <row r="1" spans="1:2" ht="25.5">
      <c r="A1" s="981" t="s">
        <v>670</v>
      </c>
      <c r="B1" s="982"/>
    </row>
    <row r="2" spans="1:2" ht="25.5">
      <c r="A2" s="981" t="s">
        <v>671</v>
      </c>
      <c r="B2" s="983"/>
    </row>
    <row r="3" spans="1:2" ht="18">
      <c r="A3" s="351"/>
    </row>
    <row r="4" spans="1:2" ht="39" customHeight="1">
      <c r="A4" s="984" t="s">
        <v>672</v>
      </c>
      <c r="B4" s="985"/>
    </row>
    <row r="5" spans="1:2" ht="17.25" customHeight="1">
      <c r="A5" s="986" t="s">
        <v>673</v>
      </c>
      <c r="B5" s="977"/>
    </row>
    <row r="6" spans="1:2" ht="21.75" customHeight="1">
      <c r="A6" s="424" t="str">
        <f>IF('COVER PAGE'!$H$16&gt;0,'COVER PAGE'!$H$16," ")</f>
        <v>December 1, 2016 - November 30, 2017</v>
      </c>
      <c r="B6" s="425" t="s">
        <v>674</v>
      </c>
    </row>
    <row r="7" spans="1:2" ht="19.5">
      <c r="A7" s="987" t="str">
        <f>IF('COVER PAGE'!$D$6&gt;0,'COVER PAGE'!$D$6," ")</f>
        <v xml:space="preserve"> </v>
      </c>
      <c r="B7" s="729"/>
    </row>
    <row r="8" spans="1:2" ht="15">
      <c r="A8" s="13"/>
    </row>
    <row r="9" spans="1:2" ht="15">
      <c r="A9" s="352" t="s">
        <v>675</v>
      </c>
      <c r="B9" s="353"/>
    </row>
    <row r="10" spans="1:2" ht="15">
      <c r="A10" s="354"/>
      <c r="B10" s="355"/>
    </row>
    <row r="11" spans="1:2" ht="18">
      <c r="A11" s="356" t="s">
        <v>676</v>
      </c>
      <c r="B11" s="357" t="s">
        <v>677</v>
      </c>
    </row>
    <row r="12" spans="1:2" ht="30" customHeight="1">
      <c r="A12" s="356"/>
      <c r="B12" s="357"/>
    </row>
    <row r="13" spans="1:2" ht="30" customHeight="1">
      <c r="A13" s="356"/>
      <c r="B13" s="357"/>
    </row>
    <row r="14" spans="1:2" ht="30" customHeight="1">
      <c r="A14" s="356"/>
      <c r="B14" s="357"/>
    </row>
    <row r="15" spans="1:2" ht="30" customHeight="1">
      <c r="A15" s="356"/>
      <c r="B15" s="357"/>
    </row>
    <row r="16" spans="1:2" ht="30" customHeight="1">
      <c r="A16" s="356"/>
      <c r="B16" s="357"/>
    </row>
    <row r="17" spans="1:2" ht="30" customHeight="1">
      <c r="A17" s="356"/>
      <c r="B17" s="357"/>
    </row>
    <row r="18" spans="1:2" ht="30" customHeight="1">
      <c r="A18" s="356"/>
      <c r="B18" s="357"/>
    </row>
    <row r="19" spans="1:2" ht="30" customHeight="1">
      <c r="A19" s="356"/>
      <c r="B19" s="357"/>
    </row>
    <row r="20" spans="1:2" ht="30" customHeight="1">
      <c r="A20" s="356"/>
      <c r="B20" s="357"/>
    </row>
    <row r="21" spans="1:2" ht="30" customHeight="1">
      <c r="A21" s="356"/>
      <c r="B21" s="357"/>
    </row>
    <row r="22" spans="1:2" ht="30" customHeight="1">
      <c r="A22" s="356"/>
      <c r="B22" s="357"/>
    </row>
    <row r="23" spans="1:2" ht="30" customHeight="1">
      <c r="A23" s="356"/>
      <c r="B23" s="357"/>
    </row>
    <row r="24" spans="1:2" ht="30" customHeight="1">
      <c r="A24" s="358"/>
      <c r="B24" s="359"/>
    </row>
    <row r="25" spans="1:2" ht="30" customHeight="1">
      <c r="A25" s="358"/>
      <c r="B25" s="359"/>
    </row>
    <row r="26" spans="1:2" ht="30" customHeight="1">
      <c r="A26" s="358"/>
      <c r="B26" s="359"/>
    </row>
    <row r="27" spans="1:2" ht="30" customHeight="1">
      <c r="A27" s="358"/>
      <c r="B27" s="359"/>
    </row>
    <row r="28" spans="1:2" ht="30" customHeight="1">
      <c r="A28" s="358"/>
      <c r="B28" s="359"/>
    </row>
    <row r="29" spans="1:2" ht="30" customHeight="1">
      <c r="A29" s="358"/>
      <c r="B29" s="359"/>
    </row>
    <row r="30" spans="1:2" ht="30" customHeight="1">
      <c r="A30" s="358"/>
      <c r="B30" s="359"/>
    </row>
    <row r="31" spans="1:2" ht="30" customHeight="1">
      <c r="A31" s="358"/>
      <c r="B31" s="359"/>
    </row>
    <row r="32" spans="1:2" ht="30" customHeight="1">
      <c r="A32" s="358"/>
      <c r="B32" s="359"/>
    </row>
    <row r="33" spans="1:2" ht="30" customHeight="1">
      <c r="A33" s="358"/>
      <c r="B33" s="359"/>
    </row>
    <row r="34" spans="1:2" ht="30" customHeight="1">
      <c r="A34" s="358"/>
      <c r="B34" s="359"/>
    </row>
    <row r="35" spans="1:2" ht="30" customHeight="1">
      <c r="A35" s="358"/>
      <c r="B35" s="359"/>
    </row>
    <row r="36" spans="1:2" ht="30" customHeight="1">
      <c r="A36" s="358"/>
      <c r="B36" s="359"/>
    </row>
  </sheetData>
  <mergeCells count="5">
    <mergeCell ref="A1:B1"/>
    <mergeCell ref="A2:B2"/>
    <mergeCell ref="A4:B4"/>
    <mergeCell ref="A5:B5"/>
    <mergeCell ref="A7:B7"/>
  </mergeCells>
  <pageMargins left="0.7" right="0.7" top="0.75" bottom="0.75" header="0.3" footer="0.3"/>
  <pageSetup scale="66" orientation="portrait" horizontalDpi="0" verticalDpi="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36"/>
  <sheetViews>
    <sheetView workbookViewId="0">
      <selection activeCell="A66" sqref="A66"/>
    </sheetView>
  </sheetViews>
  <sheetFormatPr defaultRowHeight="12.75"/>
  <cols>
    <col min="1" max="1" width="80.85546875" customWidth="1"/>
    <col min="2" max="2" width="58.5703125" customWidth="1"/>
  </cols>
  <sheetData>
    <row r="1" spans="1:2" s="349" customFormat="1" ht="25.5">
      <c r="A1" s="981" t="s">
        <v>670</v>
      </c>
      <c r="B1" s="982"/>
    </row>
    <row r="2" spans="1:2" s="349" customFormat="1" ht="25.5">
      <c r="A2" s="981" t="s">
        <v>678</v>
      </c>
      <c r="B2" s="983"/>
    </row>
    <row r="3" spans="1:2" ht="18">
      <c r="A3" s="351"/>
    </row>
    <row r="4" spans="1:2" ht="39" customHeight="1">
      <c r="A4" s="984" t="s">
        <v>672</v>
      </c>
      <c r="B4" s="985"/>
    </row>
    <row r="5" spans="1:2" ht="17.25" customHeight="1">
      <c r="A5" s="986" t="s">
        <v>673</v>
      </c>
      <c r="B5" s="977"/>
    </row>
    <row r="6" spans="1:2" ht="21.75" customHeight="1">
      <c r="A6" s="424" t="str">
        <f>IF('COVER PAGE'!$H$16&gt;0,'COVER PAGE'!$H$16," ")</f>
        <v>December 1, 2016 - November 30, 2017</v>
      </c>
      <c r="B6" s="425" t="s">
        <v>674</v>
      </c>
    </row>
    <row r="7" spans="1:2" ht="30.75" customHeight="1">
      <c r="A7" s="987" t="str">
        <f>IF('COVER PAGE'!$D$6&gt;0,'COVER PAGE'!$D$6," ")</f>
        <v xml:space="preserve"> </v>
      </c>
      <c r="B7" s="729"/>
    </row>
    <row r="8" spans="1:2" ht="15">
      <c r="A8" s="13"/>
    </row>
    <row r="9" spans="1:2" ht="15">
      <c r="A9" s="352" t="s">
        <v>675</v>
      </c>
      <c r="B9" s="353"/>
    </row>
    <row r="10" spans="1:2" ht="15">
      <c r="A10" s="354"/>
      <c r="B10" s="355"/>
    </row>
    <row r="11" spans="1:2" ht="18">
      <c r="A11" s="356" t="s">
        <v>676</v>
      </c>
      <c r="B11" s="357" t="s">
        <v>677</v>
      </c>
    </row>
    <row r="12" spans="1:2" ht="30" customHeight="1">
      <c r="A12" s="356"/>
      <c r="B12" s="357"/>
    </row>
    <row r="13" spans="1:2" ht="30" customHeight="1">
      <c r="A13" s="356"/>
      <c r="B13" s="357"/>
    </row>
    <row r="14" spans="1:2" ht="30" customHeight="1">
      <c r="A14" s="356"/>
      <c r="B14" s="357"/>
    </row>
    <row r="15" spans="1:2" ht="30" customHeight="1">
      <c r="A15" s="356"/>
      <c r="B15" s="357"/>
    </row>
    <row r="16" spans="1:2" ht="30" customHeight="1">
      <c r="A16" s="356"/>
      <c r="B16" s="357"/>
    </row>
    <row r="17" spans="1:2" ht="30" customHeight="1">
      <c r="A17" s="356"/>
      <c r="B17" s="357"/>
    </row>
    <row r="18" spans="1:2" ht="30" customHeight="1">
      <c r="A18" s="356"/>
      <c r="B18" s="357"/>
    </row>
    <row r="19" spans="1:2" ht="30" customHeight="1">
      <c r="A19" s="356"/>
      <c r="B19" s="357"/>
    </row>
    <row r="20" spans="1:2" ht="30" customHeight="1">
      <c r="A20" s="356"/>
      <c r="B20" s="357"/>
    </row>
    <row r="21" spans="1:2" ht="30" customHeight="1">
      <c r="A21" s="356"/>
      <c r="B21" s="357"/>
    </row>
    <row r="22" spans="1:2" ht="30" customHeight="1">
      <c r="A22" s="356"/>
      <c r="B22" s="357"/>
    </row>
    <row r="23" spans="1:2" ht="30" customHeight="1">
      <c r="A23" s="356"/>
      <c r="B23" s="357"/>
    </row>
    <row r="24" spans="1:2" ht="30" customHeight="1">
      <c r="A24" s="358"/>
      <c r="B24" s="359"/>
    </row>
    <row r="25" spans="1:2" ht="30" customHeight="1">
      <c r="A25" s="358"/>
      <c r="B25" s="359"/>
    </row>
    <row r="26" spans="1:2" ht="30" customHeight="1">
      <c r="A26" s="358"/>
      <c r="B26" s="359"/>
    </row>
    <row r="27" spans="1:2" ht="30" customHeight="1">
      <c r="A27" s="358"/>
      <c r="B27" s="359"/>
    </row>
    <row r="28" spans="1:2" ht="30" customHeight="1">
      <c r="A28" s="358"/>
      <c r="B28" s="359"/>
    </row>
    <row r="29" spans="1:2" ht="30" customHeight="1">
      <c r="A29" s="358"/>
      <c r="B29" s="359"/>
    </row>
    <row r="30" spans="1:2" ht="30" customHeight="1">
      <c r="A30" s="358"/>
      <c r="B30" s="359"/>
    </row>
    <row r="31" spans="1:2" ht="30" customHeight="1">
      <c r="A31" s="358"/>
      <c r="B31" s="359"/>
    </row>
    <row r="32" spans="1:2" ht="30" customHeight="1">
      <c r="A32" s="358"/>
      <c r="B32" s="359"/>
    </row>
    <row r="33" spans="1:2" ht="30" customHeight="1">
      <c r="A33" s="358"/>
      <c r="B33" s="359"/>
    </row>
    <row r="34" spans="1:2" ht="30" customHeight="1">
      <c r="A34" s="358"/>
      <c r="B34" s="359"/>
    </row>
    <row r="35" spans="1:2" ht="30" customHeight="1">
      <c r="A35" s="358"/>
      <c r="B35" s="359"/>
    </row>
    <row r="36" spans="1:2" ht="30" customHeight="1">
      <c r="A36" s="358"/>
      <c r="B36" s="359"/>
    </row>
  </sheetData>
  <mergeCells count="5">
    <mergeCell ref="A1:B1"/>
    <mergeCell ref="A2:B2"/>
    <mergeCell ref="A4:B4"/>
    <mergeCell ref="A5:B5"/>
    <mergeCell ref="A7:B7"/>
  </mergeCells>
  <pageMargins left="0.7" right="0.7" top="0.75" bottom="0.75" header="0.3" footer="0.3"/>
  <pageSetup scale="66" orientation="portrait" horizontalDpi="0" verticalDpi="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B2:I23"/>
  <sheetViews>
    <sheetView workbookViewId="0">
      <selection activeCell="G2" sqref="G2"/>
    </sheetView>
  </sheetViews>
  <sheetFormatPr defaultRowHeight="12.75"/>
  <cols>
    <col min="2" max="2" width="7.28515625" customWidth="1"/>
    <col min="3" max="3" width="44.5703125" style="441" customWidth="1"/>
    <col min="4" max="4" width="30.7109375" customWidth="1"/>
    <col min="6" max="6" width="36.5703125" customWidth="1"/>
    <col min="8" max="8" width="51.5703125" customWidth="1"/>
  </cols>
  <sheetData>
    <row r="2" spans="2:9">
      <c r="B2" s="198" t="s">
        <v>679</v>
      </c>
      <c r="C2" s="443" t="s">
        <v>680</v>
      </c>
    </row>
    <row r="3" spans="2:9" ht="15.75">
      <c r="B3" s="438">
        <v>1</v>
      </c>
      <c r="C3" s="439" t="s">
        <v>229</v>
      </c>
      <c r="D3" t="s">
        <v>681</v>
      </c>
      <c r="E3" s="489" t="s">
        <v>681</v>
      </c>
      <c r="G3">
        <v>1</v>
      </c>
      <c r="H3" t="s">
        <v>229</v>
      </c>
    </row>
    <row r="4" spans="2:9" ht="15.75">
      <c r="B4" s="438">
        <v>2</v>
      </c>
      <c r="C4" s="439" t="s">
        <v>230</v>
      </c>
      <c r="D4" t="s">
        <v>682</v>
      </c>
      <c r="E4" s="489" t="s">
        <v>682</v>
      </c>
      <c r="G4">
        <v>2</v>
      </c>
      <c r="H4" t="s">
        <v>683</v>
      </c>
      <c r="I4" t="s">
        <v>684</v>
      </c>
    </row>
    <row r="5" spans="2:9" ht="15.75">
      <c r="B5" s="438">
        <v>3</v>
      </c>
      <c r="C5" s="439" t="s">
        <v>231</v>
      </c>
      <c r="D5" t="s">
        <v>685</v>
      </c>
      <c r="E5" s="489" t="s">
        <v>685</v>
      </c>
      <c r="G5">
        <v>3</v>
      </c>
      <c r="H5" t="s">
        <v>231</v>
      </c>
    </row>
    <row r="6" spans="2:9" ht="15.75">
      <c r="B6" s="438">
        <v>4</v>
      </c>
      <c r="C6" s="439" t="s">
        <v>232</v>
      </c>
      <c r="D6" t="s">
        <v>686</v>
      </c>
      <c r="E6" s="489" t="s">
        <v>686</v>
      </c>
      <c r="G6">
        <v>4</v>
      </c>
      <c r="H6" t="s">
        <v>232</v>
      </c>
    </row>
    <row r="7" spans="2:9" ht="15.75">
      <c r="B7" s="438">
        <v>5</v>
      </c>
      <c r="C7" s="439" t="s">
        <v>233</v>
      </c>
      <c r="D7" t="s">
        <v>687</v>
      </c>
      <c r="E7" s="489" t="s">
        <v>687</v>
      </c>
      <c r="G7">
        <v>5</v>
      </c>
      <c r="H7" t="s">
        <v>233</v>
      </c>
    </row>
    <row r="8" spans="2:9" ht="15.75">
      <c r="B8" s="438">
        <v>6</v>
      </c>
      <c r="C8" s="439" t="s">
        <v>234</v>
      </c>
      <c r="D8" t="s">
        <v>688</v>
      </c>
      <c r="E8" s="489" t="s">
        <v>688</v>
      </c>
      <c r="G8">
        <v>6</v>
      </c>
      <c r="H8" t="s">
        <v>234</v>
      </c>
    </row>
    <row r="9" spans="2:9" ht="15.75">
      <c r="B9" s="438">
        <v>7</v>
      </c>
      <c r="C9" s="439" t="s">
        <v>235</v>
      </c>
      <c r="D9" t="s">
        <v>689</v>
      </c>
      <c r="E9" s="489" t="s">
        <v>689</v>
      </c>
      <c r="G9">
        <v>7</v>
      </c>
      <c r="H9" t="s">
        <v>235</v>
      </c>
    </row>
    <row r="10" spans="2:9" ht="15.75">
      <c r="B10" s="438">
        <v>8</v>
      </c>
      <c r="C10" s="439" t="s">
        <v>236</v>
      </c>
      <c r="D10" t="s">
        <v>690</v>
      </c>
      <c r="E10" s="489" t="s">
        <v>690</v>
      </c>
      <c r="G10">
        <v>8</v>
      </c>
      <c r="H10" t="s">
        <v>236</v>
      </c>
    </row>
    <row r="11" spans="2:9" ht="47.25">
      <c r="B11" s="438">
        <v>9</v>
      </c>
      <c r="C11" s="442" t="s">
        <v>237</v>
      </c>
      <c r="D11" t="s">
        <v>691</v>
      </c>
      <c r="E11" s="489" t="s">
        <v>691</v>
      </c>
      <c r="G11">
        <v>9</v>
      </c>
      <c r="H11" t="s">
        <v>237</v>
      </c>
    </row>
    <row r="12" spans="2:9" ht="31.5">
      <c r="B12" s="438">
        <v>10</v>
      </c>
      <c r="C12" s="439" t="s">
        <v>243</v>
      </c>
      <c r="D12" t="s">
        <v>692</v>
      </c>
      <c r="E12" s="489" t="s">
        <v>692</v>
      </c>
      <c r="G12">
        <v>10</v>
      </c>
      <c r="H12" t="s">
        <v>693</v>
      </c>
      <c r="I12" t="s">
        <v>694</v>
      </c>
    </row>
    <row r="13" spans="2:9" ht="63">
      <c r="B13" s="438">
        <v>11</v>
      </c>
      <c r="C13" s="442" t="s">
        <v>245</v>
      </c>
      <c r="D13" t="s">
        <v>695</v>
      </c>
      <c r="E13" s="489" t="s">
        <v>695</v>
      </c>
      <c r="G13">
        <v>11</v>
      </c>
      <c r="H13" t="s">
        <v>245</v>
      </c>
    </row>
    <row r="14" spans="2:9" ht="15.75">
      <c r="B14" s="438">
        <v>12</v>
      </c>
      <c r="C14" s="439" t="s">
        <v>253</v>
      </c>
      <c r="D14" t="s">
        <v>696</v>
      </c>
      <c r="E14" s="489" t="s">
        <v>696</v>
      </c>
      <c r="G14">
        <v>12</v>
      </c>
      <c r="H14" t="s">
        <v>253</v>
      </c>
    </row>
    <row r="15" spans="2:9" ht="15.75">
      <c r="B15" s="438">
        <v>13</v>
      </c>
      <c r="C15" s="439" t="s">
        <v>255</v>
      </c>
      <c r="D15" t="s">
        <v>697</v>
      </c>
      <c r="E15" s="489" t="s">
        <v>697</v>
      </c>
      <c r="G15">
        <v>13</v>
      </c>
      <c r="H15" t="s">
        <v>255</v>
      </c>
    </row>
    <row r="16" spans="2:9" ht="47.25">
      <c r="B16" s="438">
        <v>14</v>
      </c>
      <c r="C16" s="442" t="s">
        <v>257</v>
      </c>
      <c r="D16" t="s">
        <v>698</v>
      </c>
      <c r="E16" s="489" t="s">
        <v>698</v>
      </c>
      <c r="G16">
        <v>14</v>
      </c>
      <c r="H16" t="s">
        <v>257</v>
      </c>
    </row>
    <row r="17" spans="2:8" ht="15.75">
      <c r="B17" s="438">
        <v>15</v>
      </c>
      <c r="C17" s="440" t="s">
        <v>265</v>
      </c>
      <c r="D17" t="s">
        <v>699</v>
      </c>
      <c r="E17" s="489" t="s">
        <v>699</v>
      </c>
      <c r="G17">
        <v>15</v>
      </c>
      <c r="H17" t="s">
        <v>265</v>
      </c>
    </row>
    <row r="18" spans="2:8" ht="15.75">
      <c r="B18" s="438">
        <v>16</v>
      </c>
      <c r="C18" s="439" t="s">
        <v>267</v>
      </c>
      <c r="D18" t="s">
        <v>700</v>
      </c>
      <c r="E18" s="489" t="s">
        <v>700</v>
      </c>
      <c r="G18">
        <v>16</v>
      </c>
      <c r="H18" t="s">
        <v>267</v>
      </c>
    </row>
    <row r="19" spans="2:8" ht="15.75">
      <c r="B19" s="438">
        <v>17</v>
      </c>
      <c r="C19" s="439" t="s">
        <v>269</v>
      </c>
      <c r="D19" t="s">
        <v>701</v>
      </c>
      <c r="E19" s="489" t="s">
        <v>701</v>
      </c>
      <c r="G19">
        <v>17</v>
      </c>
      <c r="H19" t="s">
        <v>269</v>
      </c>
    </row>
    <row r="20" spans="2:8" ht="47.25">
      <c r="B20" s="438">
        <v>18</v>
      </c>
      <c r="C20" s="442" t="s">
        <v>271</v>
      </c>
      <c r="D20" t="s">
        <v>702</v>
      </c>
      <c r="E20" s="489" t="s">
        <v>702</v>
      </c>
      <c r="G20">
        <v>18</v>
      </c>
      <c r="H20" t="s">
        <v>271</v>
      </c>
    </row>
    <row r="21" spans="2:8" ht="15.75">
      <c r="B21" s="438">
        <v>19</v>
      </c>
      <c r="C21" s="439" t="s">
        <v>280</v>
      </c>
      <c r="D21" t="s">
        <v>703</v>
      </c>
      <c r="E21" s="489" t="s">
        <v>703</v>
      </c>
      <c r="G21">
        <v>19</v>
      </c>
      <c r="H21" t="s">
        <v>280</v>
      </c>
    </row>
    <row r="22" spans="2:8" ht="15.75">
      <c r="B22" s="438">
        <v>20</v>
      </c>
      <c r="C22" s="439" t="s">
        <v>282</v>
      </c>
      <c r="D22" t="s">
        <v>704</v>
      </c>
      <c r="E22" s="489" t="s">
        <v>704</v>
      </c>
      <c r="G22">
        <v>20</v>
      </c>
      <c r="H22" t="s">
        <v>282</v>
      </c>
    </row>
    <row r="23" spans="2:8" ht="47.25">
      <c r="B23" s="438">
        <v>21</v>
      </c>
      <c r="C23" s="442" t="s">
        <v>284</v>
      </c>
      <c r="D23" t="s">
        <v>705</v>
      </c>
      <c r="E23" s="489" t="s">
        <v>705</v>
      </c>
      <c r="G23">
        <v>21</v>
      </c>
      <c r="H23" t="s">
        <v>284</v>
      </c>
    </row>
  </sheetData>
  <pageMargins left="0.7" right="0.7" top="0.75" bottom="0.75" header="0.3" footer="0.3"/>
  <pageSetup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7"/>
  <sheetViews>
    <sheetView showGridLines="0" topLeftCell="A10" zoomScale="75" zoomScaleNormal="75" workbookViewId="0">
      <selection activeCell="H16" sqref="H16:J16"/>
    </sheetView>
  </sheetViews>
  <sheetFormatPr defaultRowHeight="15.75"/>
  <cols>
    <col min="1" max="1" width="7.5703125" style="106" customWidth="1"/>
    <col min="2" max="2" width="10.28515625" style="113" customWidth="1"/>
    <col min="3" max="3" width="26.5703125" style="113" customWidth="1"/>
    <col min="4" max="4" width="44.28515625" style="113" customWidth="1"/>
    <col min="5" max="5" width="20.5703125" style="113" customWidth="1"/>
    <col min="6" max="6" width="7.7109375" style="113" customWidth="1"/>
    <col min="7" max="7" width="20.85546875" style="113" customWidth="1"/>
    <col min="8" max="8" width="25" style="113" customWidth="1"/>
    <col min="9" max="9" width="14" style="113" customWidth="1"/>
    <col min="10" max="10" width="25.7109375" style="113" customWidth="1"/>
  </cols>
  <sheetData>
    <row r="1" spans="1:10" s="307" customFormat="1" ht="39.950000000000003" customHeight="1">
      <c r="A1" s="707" t="s">
        <v>59</v>
      </c>
      <c r="B1" s="708"/>
      <c r="C1" s="708"/>
      <c r="D1" s="708"/>
      <c r="E1" s="708"/>
      <c r="F1" s="708"/>
      <c r="G1" s="708"/>
      <c r="H1" s="708"/>
      <c r="I1" s="708"/>
      <c r="J1" s="708"/>
    </row>
    <row r="2" spans="1:10" s="307" customFormat="1" ht="39.950000000000003" customHeight="1">
      <c r="A2" s="709" t="s">
        <v>60</v>
      </c>
      <c r="B2" s="708"/>
      <c r="C2" s="708"/>
      <c r="D2" s="708"/>
      <c r="E2" s="708"/>
      <c r="F2" s="708"/>
      <c r="G2" s="708"/>
      <c r="H2" s="708"/>
      <c r="I2" s="708"/>
      <c r="J2" s="708"/>
    </row>
    <row r="3" spans="1:10" s="307" customFormat="1" ht="39.950000000000003" customHeight="1">
      <c r="A3" s="719" t="str">
        <f>IF(F14&gt;0,"EARLY HEAD START/CHILD CARE PARTNERSHIP","HEAD START / EARLY HEAD START")</f>
        <v>HEAD START / EARLY HEAD START</v>
      </c>
      <c r="B3" s="719"/>
      <c r="C3" s="719"/>
      <c r="D3" s="719"/>
      <c r="E3" s="719"/>
      <c r="F3" s="719"/>
      <c r="G3" s="719"/>
      <c r="H3" s="719"/>
      <c r="I3" s="719"/>
      <c r="J3" s="719"/>
    </row>
    <row r="4" spans="1:10" s="7" customFormat="1" ht="39.950000000000003" customHeight="1">
      <c r="A4" s="707" t="s">
        <v>61</v>
      </c>
      <c r="B4" s="708"/>
      <c r="C4" s="708"/>
      <c r="D4" s="708"/>
      <c r="E4" s="708"/>
      <c r="F4" s="708"/>
      <c r="G4" s="708"/>
      <c r="H4" s="708"/>
      <c r="I4" s="708"/>
      <c r="J4" s="708"/>
    </row>
    <row r="5" spans="1:10" ht="16.5" customHeight="1">
      <c r="B5" s="365"/>
      <c r="C5" s="365"/>
      <c r="D5" s="365"/>
      <c r="E5" s="365"/>
      <c r="F5" s="365"/>
      <c r="G5" s="366"/>
      <c r="H5" s="366"/>
      <c r="I5" s="366"/>
      <c r="J5" s="366"/>
    </row>
    <row r="6" spans="1:10" s="362" customFormat="1" ht="69" customHeight="1">
      <c r="A6" s="656" t="s">
        <v>62</v>
      </c>
      <c r="B6" s="713" t="s">
        <v>63</v>
      </c>
      <c r="C6" s="714"/>
      <c r="D6" s="715"/>
      <c r="E6" s="716"/>
      <c r="F6" s="717"/>
      <c r="G6" s="367" t="s">
        <v>64</v>
      </c>
      <c r="H6" s="368"/>
      <c r="I6" s="369" t="s">
        <v>65</v>
      </c>
      <c r="J6" s="370"/>
    </row>
    <row r="7" spans="1:10" s="363" customFormat="1" ht="35.1" customHeight="1">
      <c r="A7" s="656"/>
      <c r="B7" s="521" t="s">
        <v>66</v>
      </c>
      <c r="C7" s="522"/>
      <c r="D7" s="718"/>
      <c r="E7" s="718"/>
      <c r="F7" s="718"/>
      <c r="G7" s="371" t="s">
        <v>67</v>
      </c>
      <c r="H7" s="370"/>
      <c r="I7" s="371" t="s">
        <v>68</v>
      </c>
      <c r="J7" s="370"/>
    </row>
    <row r="8" spans="1:10" s="362" customFormat="1" ht="35.1" customHeight="1">
      <c r="A8" s="656"/>
      <c r="B8" s="372" t="s">
        <v>69</v>
      </c>
      <c r="C8" s="373"/>
      <c r="D8" s="665"/>
      <c r="E8" s="665"/>
      <c r="F8" s="665"/>
      <c r="G8" s="371" t="s">
        <v>70</v>
      </c>
      <c r="H8" s="710"/>
      <c r="I8" s="711"/>
      <c r="J8" s="711"/>
    </row>
    <row r="9" spans="1:10" s="362" customFormat="1" ht="35.1" customHeight="1">
      <c r="A9" s="656"/>
      <c r="B9" s="372" t="s">
        <v>71</v>
      </c>
      <c r="C9" s="373"/>
      <c r="D9" s="665"/>
      <c r="E9" s="665"/>
      <c r="F9" s="665"/>
      <c r="G9" s="371" t="s">
        <v>72</v>
      </c>
      <c r="H9" s="712"/>
      <c r="I9" s="711"/>
      <c r="J9" s="711"/>
    </row>
    <row r="10" spans="1:10" s="362" customFormat="1" ht="35.1" customHeight="1">
      <c r="A10" s="374"/>
      <c r="B10" s="375"/>
      <c r="C10" s="375"/>
      <c r="D10" s="376"/>
      <c r="E10" s="520"/>
      <c r="F10" s="377"/>
      <c r="G10" s="378"/>
      <c r="H10" s="379"/>
      <c r="I10" s="380"/>
      <c r="J10" s="381"/>
    </row>
    <row r="11" spans="1:10" s="362" customFormat="1" ht="35.1" customHeight="1">
      <c r="A11" s="656" t="s">
        <v>73</v>
      </c>
      <c r="B11" s="657" t="s">
        <v>74</v>
      </c>
      <c r="C11" s="658"/>
      <c r="D11" s="659"/>
      <c r="E11" s="660"/>
      <c r="F11" s="382" t="s">
        <v>75</v>
      </c>
      <c r="G11" s="378"/>
      <c r="H11" s="379"/>
      <c r="I11" s="380"/>
      <c r="J11" s="381"/>
    </row>
    <row r="12" spans="1:10" s="362" customFormat="1" ht="35.1" customHeight="1">
      <c r="A12" s="656"/>
      <c r="B12" s="383" t="s">
        <v>76</v>
      </c>
      <c r="C12" s="374"/>
      <c r="D12" s="661"/>
      <c r="E12" s="662"/>
      <c r="F12" s="202"/>
      <c r="G12" s="384" t="s">
        <v>77</v>
      </c>
      <c r="H12" s="379"/>
      <c r="I12" s="380"/>
      <c r="J12" s="381"/>
    </row>
    <row r="13" spans="1:10" s="362" customFormat="1" ht="35.1" customHeight="1">
      <c r="A13" s="656"/>
      <c r="B13" s="385" t="s">
        <v>78</v>
      </c>
      <c r="C13" s="375"/>
      <c r="D13" s="663"/>
      <c r="E13" s="664"/>
      <c r="F13" s="202"/>
      <c r="G13" s="384" t="s">
        <v>79</v>
      </c>
      <c r="H13" s="379"/>
      <c r="I13" s="380"/>
      <c r="J13" s="381"/>
    </row>
    <row r="14" spans="1:10" s="362" customFormat="1" ht="35.1" customHeight="1">
      <c r="A14" s="656"/>
      <c r="B14" s="385" t="s">
        <v>80</v>
      </c>
      <c r="C14" s="375"/>
      <c r="D14" s="663"/>
      <c r="E14" s="664"/>
      <c r="F14" s="202"/>
      <c r="G14" s="384" t="s">
        <v>81</v>
      </c>
      <c r="H14" s="379"/>
      <c r="I14" s="380"/>
      <c r="J14" s="381"/>
    </row>
    <row r="15" spans="1:10" s="12" customFormat="1" ht="29.25" customHeight="1">
      <c r="A15" s="656"/>
      <c r="B15" s="385" t="s">
        <v>82</v>
      </c>
      <c r="C15" s="375"/>
      <c r="D15" s="663"/>
      <c r="E15" s="664"/>
      <c r="F15" s="377"/>
      <c r="G15" s="378"/>
      <c r="H15" s="379"/>
      <c r="I15" s="380"/>
      <c r="J15" s="381"/>
    </row>
    <row r="16" spans="1:10" s="12" customFormat="1" ht="24.95" customHeight="1">
      <c r="A16" s="656"/>
      <c r="B16" s="385" t="s">
        <v>83</v>
      </c>
      <c r="C16" s="375"/>
      <c r="D16" s="663"/>
      <c r="E16" s="664"/>
      <c r="F16" s="705" t="s">
        <v>84</v>
      </c>
      <c r="G16" s="706"/>
      <c r="H16" s="698" t="str">
        <f>IF(F14="x","July 1, 2017 - June 30, 2018","December 1, 2016 - November 30, 2017")</f>
        <v>December 1, 2016 - November 30, 2017</v>
      </c>
      <c r="I16" s="698"/>
      <c r="J16" s="698"/>
    </row>
    <row r="17" spans="1:10" s="12" customFormat="1" ht="24.95" customHeight="1">
      <c r="A17" s="656"/>
      <c r="B17" s="387" t="s">
        <v>85</v>
      </c>
      <c r="C17" s="388"/>
      <c r="D17" s="663"/>
      <c r="E17" s="664"/>
      <c r="F17" s="377"/>
      <c r="G17" s="378"/>
      <c r="H17" s="379"/>
      <c r="I17" s="380"/>
      <c r="J17" s="381"/>
    </row>
    <row r="18" spans="1:10" s="12" customFormat="1" ht="24.95" customHeight="1">
      <c r="A18" s="374"/>
      <c r="B18" s="375"/>
      <c r="C18" s="375"/>
      <c r="D18" s="376"/>
      <c r="E18" s="520"/>
      <c r="F18" s="377"/>
      <c r="G18" s="378"/>
      <c r="H18" s="379"/>
      <c r="I18" s="380"/>
      <c r="J18" s="381"/>
    </row>
    <row r="19" spans="1:10" s="12" customFormat="1" ht="24.95" customHeight="1">
      <c r="A19" s="656" t="s">
        <v>86</v>
      </c>
      <c r="B19" s="666" t="s">
        <v>87</v>
      </c>
      <c r="C19" s="667"/>
      <c r="D19" s="667"/>
      <c r="E19" s="668"/>
      <c r="F19" s="202"/>
      <c r="G19" s="384" t="s">
        <v>88</v>
      </c>
      <c r="H19" s="380"/>
      <c r="I19" s="676"/>
      <c r="J19" s="677"/>
    </row>
    <row r="20" spans="1:10" s="12" customFormat="1" ht="24.95" customHeight="1">
      <c r="A20" s="656"/>
      <c r="B20" s="669"/>
      <c r="C20" s="670"/>
      <c r="D20" s="671"/>
      <c r="E20" s="672"/>
      <c r="F20" s="202"/>
      <c r="G20" s="384" t="s">
        <v>89</v>
      </c>
      <c r="H20" s="380"/>
      <c r="I20" s="677"/>
      <c r="J20" s="677"/>
    </row>
    <row r="21" spans="1:10" s="12" customFormat="1" ht="24.95" customHeight="1">
      <c r="A21" s="656"/>
      <c r="B21" s="669"/>
      <c r="C21" s="670"/>
      <c r="D21" s="671"/>
      <c r="E21" s="672"/>
      <c r="F21" s="202"/>
      <c r="G21" s="384" t="s">
        <v>90</v>
      </c>
      <c r="H21" s="380"/>
      <c r="I21" s="380"/>
      <c r="J21" s="380"/>
    </row>
    <row r="22" spans="1:10" s="12" customFormat="1" ht="24.95" customHeight="1">
      <c r="A22" s="656"/>
      <c r="B22" s="673"/>
      <c r="C22" s="674"/>
      <c r="D22" s="674"/>
      <c r="E22" s="675"/>
      <c r="F22" s="202"/>
      <c r="G22" s="384" t="s">
        <v>91</v>
      </c>
      <c r="H22" s="678" t="str">
        <f>IF(F22=0," ","(Please specify here)")</f>
        <v xml:space="preserve"> </v>
      </c>
      <c r="I22" s="678"/>
      <c r="J22" s="678"/>
    </row>
    <row r="23" spans="1:10" s="12" customFormat="1" ht="17.25" customHeight="1">
      <c r="A23" s="374"/>
      <c r="B23" s="517"/>
      <c r="C23" s="517"/>
      <c r="D23" s="517"/>
      <c r="E23" s="517"/>
      <c r="F23" s="389"/>
      <c r="G23" s="386"/>
      <c r="H23" s="380"/>
      <c r="I23" s="380"/>
      <c r="J23" s="380"/>
    </row>
    <row r="24" spans="1:10" s="12" customFormat="1" ht="35.1" customHeight="1">
      <c r="A24" s="656" t="s">
        <v>92</v>
      </c>
      <c r="B24" s="666" t="s">
        <v>93</v>
      </c>
      <c r="C24" s="667"/>
      <c r="D24" s="667"/>
      <c r="E24" s="668"/>
      <c r="F24" s="202"/>
      <c r="G24" s="386" t="s">
        <v>94</v>
      </c>
      <c r="H24" s="380"/>
      <c r="I24" s="679" t="str">
        <f>IF(F24&gt;0,"MAKE SURE TO ATTACH AN EXPLANATION OR SUPPORTING DOCUMENTATION WITH THE BUDGET", "  ")</f>
        <v xml:space="preserve">  </v>
      </c>
      <c r="J24" s="679"/>
    </row>
    <row r="25" spans="1:10" s="12" customFormat="1" ht="35.1" customHeight="1">
      <c r="A25" s="656"/>
      <c r="B25" s="673"/>
      <c r="C25" s="674"/>
      <c r="D25" s="674"/>
      <c r="E25" s="675"/>
      <c r="F25" s="202"/>
      <c r="G25" s="386" t="s">
        <v>95</v>
      </c>
      <c r="H25" s="380"/>
      <c r="I25" s="679"/>
      <c r="J25" s="679"/>
    </row>
    <row r="26" spans="1:10" s="12" customFormat="1" ht="35.1" customHeight="1">
      <c r="A26" s="374"/>
      <c r="B26" s="517"/>
      <c r="C26" s="517"/>
      <c r="D26" s="517"/>
      <c r="E26" s="517"/>
      <c r="F26" s="520"/>
      <c r="G26" s="386"/>
      <c r="H26" s="380"/>
      <c r="I26" s="380"/>
      <c r="J26" s="380"/>
    </row>
    <row r="27" spans="1:10" s="12" customFormat="1" ht="35.1" customHeight="1">
      <c r="A27" s="390" t="s">
        <v>96</v>
      </c>
      <c r="B27" s="685" t="s">
        <v>97</v>
      </c>
      <c r="C27" s="685"/>
      <c r="D27" s="685"/>
      <c r="E27" s="686"/>
      <c r="F27" s="683"/>
      <c r="G27" s="684"/>
      <c r="H27" s="391" t="s">
        <v>98</v>
      </c>
      <c r="I27" s="518"/>
      <c r="J27" s="518"/>
    </row>
    <row r="28" spans="1:10" s="17" customFormat="1" ht="35.25" customHeight="1">
      <c r="A28" s="390" t="s">
        <v>99</v>
      </c>
      <c r="B28" s="685" t="s">
        <v>100</v>
      </c>
      <c r="C28" s="685"/>
      <c r="D28" s="685"/>
      <c r="E28" s="686"/>
      <c r="F28" s="683"/>
      <c r="G28" s="684"/>
      <c r="H28" s="391" t="s">
        <v>98</v>
      </c>
      <c r="I28" s="142"/>
      <c r="J28" s="142"/>
    </row>
    <row r="29" spans="1:10" s="12" customFormat="1" ht="35.1" customHeight="1">
      <c r="A29" s="390" t="s">
        <v>101</v>
      </c>
      <c r="B29" s="685" t="s">
        <v>102</v>
      </c>
      <c r="C29" s="685"/>
      <c r="D29" s="685"/>
      <c r="E29" s="686"/>
      <c r="F29" s="687">
        <f>SUM(F27:F28)</f>
        <v>0</v>
      </c>
      <c r="G29" s="688"/>
      <c r="H29" s="142"/>
      <c r="I29" s="142"/>
      <c r="J29" s="142"/>
    </row>
    <row r="30" spans="1:10" s="12" customFormat="1" ht="35.1" customHeight="1">
      <c r="A30" s="390" t="s">
        <v>103</v>
      </c>
      <c r="B30" s="685" t="s">
        <v>104</v>
      </c>
      <c r="C30" s="685"/>
      <c r="D30" s="685"/>
      <c r="E30" s="686"/>
      <c r="F30" s="687">
        <f>ROUND(F29*10%,0)</f>
        <v>0</v>
      </c>
      <c r="G30" s="689"/>
      <c r="H30" s="142"/>
      <c r="I30" s="142"/>
      <c r="J30" s="142"/>
    </row>
    <row r="31" spans="1:10" s="17" customFormat="1" ht="41.25" customHeight="1">
      <c r="A31" s="392" t="s">
        <v>105</v>
      </c>
      <c r="B31" s="393"/>
      <c r="C31" s="393"/>
      <c r="D31" s="394"/>
      <c r="E31" s="394"/>
      <c r="F31" s="393"/>
      <c r="G31" s="394"/>
      <c r="H31" s="394"/>
      <c r="I31" s="394"/>
      <c r="J31" s="394"/>
    </row>
    <row r="32" spans="1:10" s="17" customFormat="1" ht="30" customHeight="1">
      <c r="A32" s="203"/>
      <c r="B32" s="106" t="s">
        <v>60</v>
      </c>
      <c r="C32" s="106"/>
      <c r="D32" s="394"/>
      <c r="E32" s="394"/>
      <c r="F32" s="203"/>
      <c r="G32" s="106" t="s">
        <v>106</v>
      </c>
      <c r="H32" s="106"/>
      <c r="I32" s="395"/>
      <c r="J32" s="395"/>
    </row>
    <row r="33" spans="1:10" s="364" customFormat="1" ht="30" customHeight="1">
      <c r="A33" s="203"/>
      <c r="B33" s="699" t="s">
        <v>107</v>
      </c>
      <c r="C33" s="700"/>
      <c r="D33" s="700"/>
      <c r="E33" s="701"/>
      <c r="F33" s="203"/>
      <c r="G33" s="106" t="s">
        <v>108</v>
      </c>
      <c r="H33" s="106"/>
      <c r="I33" s="396"/>
      <c r="J33" s="396"/>
    </row>
    <row r="34" spans="1:10" s="364" customFormat="1" ht="30" customHeight="1">
      <c r="A34" s="203"/>
      <c r="B34" s="396" t="s">
        <v>109</v>
      </c>
      <c r="C34" s="397"/>
      <c r="D34" s="397"/>
      <c r="E34" s="106"/>
      <c r="F34" s="203"/>
      <c r="G34" s="384" t="s">
        <v>110</v>
      </c>
      <c r="H34" s="386"/>
      <c r="I34" s="386"/>
      <c r="J34" s="386"/>
    </row>
    <row r="35" spans="1:10" s="364" customFormat="1" ht="30" customHeight="1">
      <c r="A35" s="203"/>
      <c r="B35" s="106" t="s">
        <v>111</v>
      </c>
      <c r="C35" s="106"/>
      <c r="D35" s="397"/>
      <c r="E35" s="106"/>
      <c r="F35" s="203"/>
      <c r="G35" s="690" t="s">
        <v>112</v>
      </c>
      <c r="H35" s="691"/>
      <c r="I35" s="691"/>
      <c r="J35" s="691"/>
    </row>
    <row r="36" spans="1:10" s="364" customFormat="1" ht="30" customHeight="1">
      <c r="A36" s="203"/>
      <c r="B36" s="106" t="s">
        <v>113</v>
      </c>
      <c r="C36" s="106"/>
      <c r="D36" s="106"/>
      <c r="E36" s="106"/>
      <c r="F36" s="203"/>
      <c r="G36" s="690"/>
      <c r="H36" s="691"/>
      <c r="I36" s="691"/>
      <c r="J36" s="691"/>
    </row>
    <row r="37" spans="1:10" s="14" customFormat="1" ht="45.75" customHeight="1">
      <c r="A37" s="398"/>
      <c r="B37" s="152"/>
      <c r="C37" s="152"/>
      <c r="D37" s="106"/>
      <c r="E37" s="106"/>
      <c r="F37" s="113"/>
      <c r="G37" s="519"/>
      <c r="H37" s="519"/>
      <c r="I37" s="519"/>
      <c r="J37" s="519"/>
    </row>
    <row r="38" spans="1:10" s="19" customFormat="1" ht="30.75" customHeight="1">
      <c r="A38" s="106"/>
      <c r="B38" s="106"/>
      <c r="C38" s="106"/>
      <c r="D38" s="106"/>
      <c r="E38" s="106"/>
      <c r="F38" s="396"/>
      <c r="G38" s="396"/>
      <c r="H38" s="396"/>
      <c r="I38" s="396"/>
      <c r="J38" s="396"/>
    </row>
    <row r="39" spans="1:10" s="18" customFormat="1" ht="30" customHeight="1" thickBot="1">
      <c r="A39" s="106"/>
      <c r="B39" s="106"/>
      <c r="C39" s="106"/>
      <c r="D39" s="106"/>
      <c r="E39" s="106"/>
      <c r="F39" s="106"/>
      <c r="G39" s="106"/>
      <c r="H39" s="106"/>
      <c r="I39" s="106"/>
      <c r="J39" s="106"/>
    </row>
    <row r="40" spans="1:10" s="18" customFormat="1" ht="30" customHeight="1">
      <c r="A40" s="106"/>
      <c r="B40" s="106"/>
      <c r="C40" s="106"/>
      <c r="D40" s="692" t="s">
        <v>114</v>
      </c>
      <c r="E40" s="693"/>
      <c r="F40" s="693"/>
      <c r="G40" s="694"/>
      <c r="H40" s="399"/>
      <c r="I40" s="106"/>
      <c r="J40" s="106"/>
    </row>
    <row r="41" spans="1:10" s="18" customFormat="1" ht="30" customHeight="1">
      <c r="A41" s="106"/>
      <c r="B41" s="106"/>
      <c r="C41" s="106"/>
      <c r="D41" s="695" t="s">
        <v>115</v>
      </c>
      <c r="E41" s="696"/>
      <c r="F41" s="696"/>
      <c r="G41" s="697"/>
      <c r="H41" s="399"/>
      <c r="I41" s="106"/>
      <c r="J41" s="106"/>
    </row>
    <row r="42" spans="1:10" s="18" customFormat="1" ht="30" customHeight="1">
      <c r="A42" s="106"/>
      <c r="B42" s="106"/>
      <c r="C42" s="106"/>
      <c r="D42" s="702" t="s">
        <v>116</v>
      </c>
      <c r="E42" s="703"/>
      <c r="F42" s="703"/>
      <c r="G42" s="704"/>
      <c r="H42" s="400"/>
      <c r="I42" s="106"/>
      <c r="J42" s="106"/>
    </row>
    <row r="43" spans="1:10" s="18" customFormat="1" ht="30" customHeight="1">
      <c r="A43" s="106"/>
      <c r="B43" s="106"/>
      <c r="C43" s="106"/>
      <c r="D43" s="702" t="s">
        <v>117</v>
      </c>
      <c r="E43" s="703"/>
      <c r="F43" s="703"/>
      <c r="G43" s="704"/>
      <c r="H43" s="400"/>
      <c r="I43" s="106"/>
      <c r="J43" s="106"/>
    </row>
    <row r="44" spans="1:10" s="18" customFormat="1" ht="30" customHeight="1">
      <c r="A44" s="106"/>
      <c r="B44" s="106"/>
      <c r="C44" s="106"/>
      <c r="D44" s="702" t="s">
        <v>118</v>
      </c>
      <c r="E44" s="703"/>
      <c r="F44" s="703"/>
      <c r="G44" s="704"/>
      <c r="H44" s="400"/>
      <c r="I44" s="106"/>
      <c r="J44" s="106"/>
    </row>
    <row r="45" spans="1:10" s="16" customFormat="1" ht="30" customHeight="1">
      <c r="A45" s="106"/>
      <c r="B45" s="106"/>
      <c r="C45" s="106"/>
      <c r="D45" s="702" t="s">
        <v>119</v>
      </c>
      <c r="E45" s="703"/>
      <c r="F45" s="703"/>
      <c r="G45" s="704"/>
      <c r="H45" s="400"/>
      <c r="I45" s="106"/>
      <c r="J45" s="106"/>
    </row>
    <row r="46" spans="1:10" s="16" customFormat="1" ht="30" customHeight="1" thickBot="1">
      <c r="A46" s="106"/>
      <c r="B46" s="106"/>
      <c r="C46" s="106"/>
      <c r="D46" s="680" t="s">
        <v>120</v>
      </c>
      <c r="E46" s="681"/>
      <c r="F46" s="681"/>
      <c r="G46" s="682"/>
      <c r="H46" s="400"/>
      <c r="I46" s="106"/>
      <c r="J46" s="106"/>
    </row>
    <row r="47" spans="1:10" s="16" customFormat="1" ht="30" customHeight="1">
      <c r="A47" s="106"/>
      <c r="B47" s="106"/>
      <c r="C47" s="106"/>
      <c r="D47" s="106"/>
      <c r="E47" s="106"/>
      <c r="F47" s="106"/>
      <c r="G47" s="106"/>
      <c r="H47" s="106"/>
      <c r="I47" s="106"/>
      <c r="J47" s="106"/>
    </row>
    <row r="48" spans="1:10" s="16" customFormat="1" ht="30" customHeight="1">
      <c r="A48" s="106"/>
      <c r="B48" s="106"/>
      <c r="C48" s="106"/>
      <c r="D48" s="106"/>
      <c r="E48" s="106"/>
      <c r="F48" s="106"/>
      <c r="G48" s="106"/>
      <c r="H48" s="106"/>
      <c r="I48" s="106"/>
      <c r="J48" s="106"/>
    </row>
    <row r="49" spans="1:10" s="16" customFormat="1" ht="30" customHeight="1">
      <c r="A49" s="106" t="s">
        <v>121</v>
      </c>
      <c r="B49" s="106"/>
      <c r="C49" s="106"/>
      <c r="D49" s="106"/>
      <c r="E49" s="106"/>
      <c r="F49" s="106"/>
      <c r="G49" s="106"/>
      <c r="H49" s="106"/>
      <c r="I49" s="106"/>
      <c r="J49" s="106"/>
    </row>
    <row r="50" spans="1:10" s="16" customFormat="1" ht="30" customHeight="1">
      <c r="A50" s="106"/>
      <c r="B50" s="106"/>
      <c r="C50" s="106"/>
      <c r="D50" s="106"/>
      <c r="E50" s="106"/>
      <c r="F50" s="106"/>
      <c r="G50" s="106"/>
      <c r="H50" s="106"/>
      <c r="I50" s="106"/>
      <c r="J50" s="106"/>
    </row>
    <row r="51" spans="1:10" s="16" customFormat="1" ht="30" customHeight="1">
      <c r="A51" s="106"/>
      <c r="B51" s="106"/>
      <c r="C51" s="106"/>
      <c r="D51" s="106"/>
      <c r="E51" s="106"/>
      <c r="F51" s="106"/>
      <c r="G51" s="106"/>
      <c r="H51" s="106"/>
      <c r="I51" s="106"/>
      <c r="J51" s="106"/>
    </row>
    <row r="52" spans="1:10" s="16" customFormat="1" ht="30" customHeight="1">
      <c r="A52" s="106"/>
      <c r="B52" s="106"/>
      <c r="C52" s="106"/>
      <c r="D52" s="106"/>
      <c r="E52" s="106"/>
      <c r="F52" s="106"/>
      <c r="G52" s="106"/>
      <c r="H52" s="106"/>
      <c r="I52" s="106"/>
      <c r="J52" s="106"/>
    </row>
    <row r="53" spans="1:10" s="10" customFormat="1" ht="30" customHeight="1">
      <c r="A53" s="106"/>
      <c r="B53" s="113"/>
      <c r="C53" s="113"/>
      <c r="D53" s="113"/>
      <c r="E53" s="113"/>
      <c r="F53" s="113"/>
      <c r="G53" s="113"/>
      <c r="H53" s="113"/>
      <c r="I53" s="113"/>
      <c r="J53" s="113"/>
    </row>
    <row r="54" spans="1:10" s="10" customFormat="1" ht="30" customHeight="1">
      <c r="A54" s="106"/>
      <c r="B54" s="113"/>
      <c r="C54" s="113"/>
      <c r="D54" s="113"/>
      <c r="E54" s="113"/>
      <c r="F54" s="113"/>
      <c r="G54" s="113"/>
      <c r="H54" s="113"/>
      <c r="I54" s="113"/>
      <c r="J54" s="113"/>
    </row>
    <row r="55" spans="1:10" s="10" customFormat="1" ht="30" customHeight="1">
      <c r="A55" s="106"/>
      <c r="B55" s="113"/>
      <c r="C55" s="113"/>
      <c r="D55" s="113"/>
      <c r="E55" s="113"/>
      <c r="F55" s="113"/>
      <c r="G55" s="113"/>
      <c r="H55" s="113"/>
      <c r="I55" s="113"/>
      <c r="J55" s="113"/>
    </row>
    <row r="56" spans="1:10" s="10" customFormat="1" ht="30" customHeight="1">
      <c r="A56" s="106"/>
      <c r="B56" s="113"/>
      <c r="C56" s="113"/>
      <c r="D56" s="113"/>
      <c r="E56" s="113"/>
      <c r="F56" s="113"/>
      <c r="G56" s="113"/>
      <c r="H56" s="113"/>
      <c r="I56" s="113"/>
      <c r="J56" s="113"/>
    </row>
    <row r="57" spans="1:10" s="10" customFormat="1" ht="30" customHeight="1">
      <c r="A57" s="106"/>
      <c r="B57" s="113"/>
      <c r="C57" s="113"/>
      <c r="D57" s="113"/>
      <c r="E57" s="113"/>
      <c r="F57" s="113"/>
      <c r="G57" s="113"/>
      <c r="H57" s="113"/>
      <c r="I57" s="113"/>
      <c r="J57" s="113"/>
    </row>
    <row r="58" spans="1:10" s="10" customFormat="1" ht="30" customHeight="1">
      <c r="A58" s="106"/>
      <c r="B58" s="113"/>
      <c r="C58" s="113"/>
      <c r="D58" s="113"/>
      <c r="E58" s="113"/>
      <c r="F58" s="113"/>
      <c r="G58" s="113"/>
      <c r="H58" s="113"/>
      <c r="I58" s="113"/>
      <c r="J58" s="113"/>
    </row>
    <row r="59" spans="1:10" ht="30" customHeight="1"/>
    <row r="60" spans="1:10" ht="30" customHeight="1"/>
    <row r="61" spans="1:10" ht="30" customHeight="1"/>
    <row r="62" spans="1:10" ht="30" customHeight="1"/>
    <row r="63" spans="1:10" ht="30" customHeight="1"/>
    <row r="64" spans="1:10" ht="30" customHeight="1"/>
    <row r="65" ht="30" customHeight="1"/>
    <row r="66" ht="30" customHeight="1"/>
    <row r="67" ht="30" customHeight="1"/>
    <row r="68" ht="30" customHeight="1"/>
    <row r="69" ht="30" customHeight="1"/>
    <row r="70" ht="30" customHeight="1"/>
    <row r="71" ht="30" customHeight="1"/>
    <row r="72" ht="30" customHeight="1"/>
    <row r="73" ht="30" customHeight="1"/>
    <row r="74" ht="30" customHeight="1"/>
    <row r="75" ht="30" customHeight="1"/>
    <row r="76" ht="30" customHeight="1"/>
    <row r="77" ht="30" customHeight="1"/>
    <row r="78" ht="30" customHeight="1"/>
    <row r="79" ht="30" customHeight="1"/>
    <row r="80" ht="30" customHeight="1"/>
    <row r="81" ht="30" customHeight="1"/>
    <row r="82" ht="30" customHeight="1"/>
    <row r="83" ht="30" customHeight="1"/>
    <row r="84" ht="30" customHeight="1"/>
    <row r="85" ht="30" customHeight="1"/>
    <row r="86" ht="30" customHeight="1"/>
    <row r="87" ht="30" customHeight="1"/>
    <row r="88" ht="30" customHeight="1"/>
    <row r="89" ht="30" customHeight="1"/>
    <row r="90" ht="30" customHeight="1"/>
    <row r="91" ht="30" customHeight="1"/>
    <row r="92" ht="30" customHeight="1"/>
    <row r="93" ht="30" customHeight="1"/>
    <row r="94" ht="30" customHeight="1"/>
    <row r="95" ht="30" customHeight="1"/>
    <row r="96" ht="30" customHeight="1"/>
    <row r="97" ht="30" customHeight="1"/>
    <row r="98" ht="30" customHeight="1"/>
    <row r="99" ht="30" customHeight="1"/>
    <row r="100" ht="30" customHeight="1"/>
    <row r="101" ht="30" customHeight="1"/>
    <row r="102" ht="30" customHeight="1"/>
    <row r="103" ht="30" customHeight="1"/>
    <row r="104" ht="30" customHeight="1"/>
    <row r="105" ht="30" customHeight="1"/>
    <row r="106" ht="30" customHeight="1"/>
    <row r="107" ht="30" customHeight="1"/>
    <row r="108" ht="30" customHeight="1"/>
    <row r="109" ht="30" customHeight="1"/>
    <row r="110" ht="30" customHeight="1"/>
    <row r="111" ht="30" customHeight="1"/>
    <row r="112" ht="30" customHeight="1"/>
    <row r="113" ht="30" customHeight="1"/>
    <row r="114" ht="30" customHeight="1"/>
    <row r="115" ht="30" customHeight="1"/>
    <row r="116" ht="30" customHeight="1"/>
    <row r="117" ht="30" customHeight="1"/>
    <row r="118" ht="30" customHeight="1"/>
    <row r="119" ht="30" customHeight="1"/>
    <row r="120" ht="30" customHeight="1"/>
    <row r="121" ht="30" customHeight="1"/>
    <row r="122" ht="30" customHeight="1"/>
    <row r="123" ht="30" customHeight="1"/>
    <row r="124" ht="30" customHeight="1"/>
    <row r="125" ht="30" customHeight="1"/>
    <row r="126" ht="30" customHeight="1"/>
    <row r="127" ht="30" customHeight="1"/>
    <row r="128" ht="30" customHeight="1"/>
    <row r="129" ht="30" customHeight="1"/>
    <row r="130" ht="30" customHeight="1"/>
    <row r="131" ht="30" customHeight="1"/>
    <row r="132" ht="30" customHeight="1"/>
    <row r="133" ht="30" customHeight="1"/>
    <row r="134" ht="30" customHeight="1"/>
    <row r="135" ht="30" customHeight="1"/>
    <row r="136" ht="30" customHeight="1"/>
    <row r="137" ht="30" customHeight="1"/>
    <row r="138" ht="30" customHeight="1"/>
    <row r="139" ht="30" customHeight="1"/>
    <row r="140" ht="30" customHeight="1"/>
    <row r="141" ht="30" customHeight="1"/>
    <row r="142" ht="30" customHeight="1"/>
    <row r="143" ht="30" customHeight="1"/>
    <row r="144" ht="30" customHeight="1"/>
    <row r="145" ht="30" customHeight="1"/>
    <row r="146" ht="30" customHeight="1"/>
    <row r="147" ht="30" customHeight="1"/>
  </sheetData>
  <sheetProtection password="EC49" sheet="1" objects="1" scenarios="1"/>
  <customSheetViews>
    <customSheetView guid="{B5D1A40E-94EB-48D4-80E7-D3A605DFDE4D}" scale="70" showGridLines="0" fitToPage="1" showRuler="0">
      <selection activeCell="C5" sqref="C5:D5"/>
      <pageMargins left="0" right="0" top="0" bottom="0" header="0" footer="0"/>
      <printOptions horizontalCentered="1"/>
      <pageSetup scale="57" orientation="portrait" r:id="rId1"/>
      <headerFooter alignWithMargins="0"/>
    </customSheetView>
    <customSheetView guid="{3079B05A-4798-48F3-BA09-C4C2B7B2CB54}" scale="70" showGridLines="0" fitToPage="1" showRuler="0">
      <selection activeCell="I22" sqref="I22"/>
      <pageMargins left="0" right="0" top="0" bottom="0" header="0" footer="0"/>
      <printOptions horizontalCentered="1"/>
      <pageSetup scale="51" orientation="portrait" r:id="rId2"/>
      <headerFooter alignWithMargins="0"/>
    </customSheetView>
    <customSheetView guid="{2B24C077-DB46-49C7-BC51-B664F0334898}" scale="70" showGridLines="0" fitToPage="1" showRuler="0">
      <selection activeCell="E12" sqref="E12"/>
      <pageMargins left="0" right="0" top="0" bottom="0" header="0" footer="0"/>
      <printOptions horizontalCentered="1"/>
      <pageSetup scale="51" orientation="portrait" r:id="rId3"/>
      <headerFooter alignWithMargins="0"/>
    </customSheetView>
  </customSheetViews>
  <mergeCells count="47">
    <mergeCell ref="A1:J1"/>
    <mergeCell ref="A2:J2"/>
    <mergeCell ref="A4:J4"/>
    <mergeCell ref="A6:A9"/>
    <mergeCell ref="H8:J8"/>
    <mergeCell ref="H9:J9"/>
    <mergeCell ref="B6:C6"/>
    <mergeCell ref="D6:F6"/>
    <mergeCell ref="D7:F7"/>
    <mergeCell ref="D9:F9"/>
    <mergeCell ref="A3:J3"/>
    <mergeCell ref="H16:J16"/>
    <mergeCell ref="B33:E33"/>
    <mergeCell ref="D43:G43"/>
    <mergeCell ref="D44:G44"/>
    <mergeCell ref="D45:G45"/>
    <mergeCell ref="F16:G16"/>
    <mergeCell ref="B27:E27"/>
    <mergeCell ref="F27:G27"/>
    <mergeCell ref="B28:E28"/>
    <mergeCell ref="D42:G42"/>
    <mergeCell ref="D46:G46"/>
    <mergeCell ref="F28:G28"/>
    <mergeCell ref="B29:E29"/>
    <mergeCell ref="F29:G29"/>
    <mergeCell ref="B30:E30"/>
    <mergeCell ref="F30:G30"/>
    <mergeCell ref="G35:J35"/>
    <mergeCell ref="G36:J36"/>
    <mergeCell ref="D40:G40"/>
    <mergeCell ref="D41:G41"/>
    <mergeCell ref="A19:A22"/>
    <mergeCell ref="B19:E22"/>
    <mergeCell ref="I19:J20"/>
    <mergeCell ref="H22:J22"/>
    <mergeCell ref="A24:A25"/>
    <mergeCell ref="B24:E25"/>
    <mergeCell ref="I24:J25"/>
    <mergeCell ref="A11:A17"/>
    <mergeCell ref="B11:E11"/>
    <mergeCell ref="D12:E12"/>
    <mergeCell ref="D13:E13"/>
    <mergeCell ref="D8:F8"/>
    <mergeCell ref="D14:E14"/>
    <mergeCell ref="D15:E15"/>
    <mergeCell ref="D16:E16"/>
    <mergeCell ref="D17:E17"/>
  </mergeCells>
  <phoneticPr fontId="2" type="noConversion"/>
  <printOptions horizontalCentered="1"/>
  <pageMargins left="0.75" right="0.75" top="0.75" bottom="0.75" header="0.5" footer="0.5"/>
  <pageSetup scale="34" orientation="portrait" r:id="rId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7"/>
  <sheetViews>
    <sheetView topLeftCell="A48" workbookViewId="0">
      <selection activeCell="A50" sqref="A50"/>
    </sheetView>
  </sheetViews>
  <sheetFormatPr defaultRowHeight="15"/>
  <cols>
    <col min="1" max="1" width="10.7109375" style="8" customWidth="1"/>
    <col min="2" max="2" width="38.85546875" style="8" customWidth="1"/>
    <col min="3" max="3" width="73.28515625" style="8" customWidth="1"/>
  </cols>
  <sheetData>
    <row r="1" spans="1:3" s="310" customFormat="1" ht="47.25" customHeight="1">
      <c r="A1" s="721" t="s">
        <v>122</v>
      </c>
      <c r="B1" s="721"/>
      <c r="C1" s="721"/>
    </row>
    <row r="2" spans="1:3" ht="49.5" customHeight="1">
      <c r="A2" s="308" t="s">
        <v>123</v>
      </c>
      <c r="B2" s="309" t="s">
        <v>124</v>
      </c>
      <c r="C2" s="309" t="s">
        <v>125</v>
      </c>
    </row>
    <row r="3" spans="1:3" s="194" customFormat="1" ht="26.25" customHeight="1">
      <c r="A3" s="722" t="s">
        <v>126</v>
      </c>
      <c r="B3" s="723"/>
      <c r="C3" s="723"/>
    </row>
    <row r="4" spans="1:3" s="193" customFormat="1" ht="45">
      <c r="A4" s="217">
        <v>12</v>
      </c>
      <c r="B4" s="218" t="s">
        <v>127</v>
      </c>
      <c r="C4" s="214" t="s">
        <v>128</v>
      </c>
    </row>
    <row r="5" spans="1:3" s="193" customFormat="1" ht="60">
      <c r="A5" s="219">
        <v>13</v>
      </c>
      <c r="B5" s="220" t="s">
        <v>129</v>
      </c>
      <c r="C5" s="214" t="s">
        <v>130</v>
      </c>
    </row>
    <row r="6" spans="1:3" s="193" customFormat="1" ht="60">
      <c r="A6" s="219">
        <v>14</v>
      </c>
      <c r="B6" s="220" t="s">
        <v>131</v>
      </c>
      <c r="C6" s="214" t="s">
        <v>132</v>
      </c>
    </row>
    <row r="7" spans="1:3" s="193" customFormat="1" ht="90">
      <c r="A7" s="217">
        <v>14</v>
      </c>
      <c r="B7" s="218" t="s">
        <v>133</v>
      </c>
      <c r="C7" s="214" t="s">
        <v>134</v>
      </c>
    </row>
    <row r="8" spans="1:3" s="193" customFormat="1" ht="90">
      <c r="A8" s="217">
        <v>17</v>
      </c>
      <c r="B8" s="218" t="s">
        <v>135</v>
      </c>
      <c r="C8" s="214" t="s">
        <v>136</v>
      </c>
    </row>
    <row r="9" spans="1:3" s="193" customFormat="1" ht="90">
      <c r="A9" s="219">
        <v>17</v>
      </c>
      <c r="B9" s="220" t="s">
        <v>137</v>
      </c>
      <c r="C9" s="215" t="s">
        <v>138</v>
      </c>
    </row>
    <row r="10" spans="1:3" s="193" customFormat="1" ht="75">
      <c r="A10" s="219">
        <v>17</v>
      </c>
      <c r="B10" s="220" t="s">
        <v>139</v>
      </c>
      <c r="C10" s="214" t="s">
        <v>140</v>
      </c>
    </row>
    <row r="11" spans="1:3" s="193" customFormat="1" ht="90">
      <c r="A11" s="219">
        <v>18</v>
      </c>
      <c r="B11" s="220" t="s">
        <v>141</v>
      </c>
      <c r="C11" s="214" t="s">
        <v>142</v>
      </c>
    </row>
    <row r="12" spans="1:3" s="193" customFormat="1" ht="75">
      <c r="A12" s="219">
        <v>18</v>
      </c>
      <c r="B12" s="220" t="s">
        <v>143</v>
      </c>
      <c r="C12" s="214" t="s">
        <v>144</v>
      </c>
    </row>
    <row r="13" spans="1:3" s="193" customFormat="1" ht="105">
      <c r="A13" s="219">
        <v>15</v>
      </c>
      <c r="B13" s="220" t="s">
        <v>145</v>
      </c>
      <c r="C13" s="214" t="s">
        <v>146</v>
      </c>
    </row>
    <row r="14" spans="1:3" s="193" customFormat="1" ht="60">
      <c r="A14" s="219">
        <v>16</v>
      </c>
      <c r="B14" s="220" t="s">
        <v>147</v>
      </c>
      <c r="C14" s="214" t="s">
        <v>148</v>
      </c>
    </row>
    <row r="15" spans="1:3" s="193" customFormat="1" ht="45">
      <c r="A15" s="219">
        <v>16</v>
      </c>
      <c r="B15" s="220" t="s">
        <v>149</v>
      </c>
      <c r="C15" s="214" t="s">
        <v>150</v>
      </c>
    </row>
    <row r="16" spans="1:3" s="193" customFormat="1" ht="30">
      <c r="A16" s="219">
        <v>16</v>
      </c>
      <c r="B16" s="220" t="s">
        <v>151</v>
      </c>
      <c r="C16" s="214" t="s">
        <v>152</v>
      </c>
    </row>
    <row r="17" spans="1:3" s="193" customFormat="1" ht="30">
      <c r="A17" s="219">
        <v>16</v>
      </c>
      <c r="B17" s="220" t="s">
        <v>153</v>
      </c>
      <c r="C17" s="214" t="s">
        <v>154</v>
      </c>
    </row>
    <row r="18" spans="1:3" s="193" customFormat="1">
      <c r="A18" s="8"/>
      <c r="B18" s="8"/>
      <c r="C18" s="8"/>
    </row>
    <row r="19" spans="1:3" s="193" customFormat="1">
      <c r="A19" s="725" t="s">
        <v>155</v>
      </c>
      <c r="B19" s="726"/>
      <c r="C19" s="726"/>
    </row>
    <row r="20" spans="1:3" s="193" customFormat="1" ht="135">
      <c r="A20" s="219">
        <v>9</v>
      </c>
      <c r="B20" s="221" t="s">
        <v>156</v>
      </c>
      <c r="C20" s="215" t="s">
        <v>157</v>
      </c>
    </row>
    <row r="21" spans="1:3" s="193" customFormat="1" ht="120">
      <c r="A21" s="219">
        <v>1</v>
      </c>
      <c r="B21" s="220" t="s">
        <v>158</v>
      </c>
      <c r="C21" s="214" t="s">
        <v>159</v>
      </c>
    </row>
    <row r="22" spans="1:3" s="193" customFormat="1" ht="90">
      <c r="A22" s="219">
        <v>1</v>
      </c>
      <c r="B22" s="220" t="s">
        <v>160</v>
      </c>
      <c r="C22" s="214" t="s">
        <v>161</v>
      </c>
    </row>
    <row r="23" spans="1:3" s="193" customFormat="1" ht="120">
      <c r="A23" s="219">
        <v>2</v>
      </c>
      <c r="B23" s="220" t="s">
        <v>162</v>
      </c>
      <c r="C23" s="214" t="s">
        <v>163</v>
      </c>
    </row>
    <row r="24" spans="1:3" s="193" customFormat="1" ht="105">
      <c r="A24" s="219">
        <v>2</v>
      </c>
      <c r="B24" s="220" t="s">
        <v>164</v>
      </c>
      <c r="C24" s="214" t="s">
        <v>165</v>
      </c>
    </row>
    <row r="25" spans="1:3" s="193" customFormat="1" ht="75">
      <c r="A25" s="219">
        <v>2</v>
      </c>
      <c r="B25" s="220" t="s">
        <v>166</v>
      </c>
      <c r="C25" s="214" t="s">
        <v>167</v>
      </c>
    </row>
    <row r="26" spans="1:3" s="193" customFormat="1" ht="105">
      <c r="A26" s="219">
        <v>2</v>
      </c>
      <c r="B26" s="220" t="s">
        <v>168</v>
      </c>
      <c r="C26" s="214" t="s">
        <v>169</v>
      </c>
    </row>
    <row r="27" spans="1:3" s="193" customFormat="1" ht="90">
      <c r="A27" s="219">
        <v>5</v>
      </c>
      <c r="B27" s="220" t="s">
        <v>170</v>
      </c>
      <c r="C27" s="214" t="s">
        <v>171</v>
      </c>
    </row>
    <row r="28" spans="1:3" s="193" customFormat="1" ht="60">
      <c r="A28" s="219">
        <v>4</v>
      </c>
      <c r="B28" s="220" t="s">
        <v>172</v>
      </c>
      <c r="C28" s="215" t="s">
        <v>173</v>
      </c>
    </row>
    <row r="29" spans="1:3" s="193" customFormat="1">
      <c r="A29" s="8"/>
      <c r="B29" s="8"/>
      <c r="C29" s="8"/>
    </row>
    <row r="30" spans="1:3" s="195" customFormat="1" ht="27" customHeight="1">
      <c r="A30" s="222" t="s">
        <v>174</v>
      </c>
      <c r="B30" s="222"/>
      <c r="C30" s="222"/>
    </row>
    <row r="31" spans="1:3" s="193" customFormat="1" ht="105">
      <c r="A31" s="219">
        <v>1</v>
      </c>
      <c r="B31" s="223" t="s">
        <v>175</v>
      </c>
      <c r="C31" s="215" t="s">
        <v>176</v>
      </c>
    </row>
    <row r="32" spans="1:3" s="193" customFormat="1" ht="120">
      <c r="A32" s="219">
        <v>6</v>
      </c>
      <c r="B32" s="220" t="s">
        <v>177</v>
      </c>
      <c r="C32" s="214" t="s">
        <v>178</v>
      </c>
    </row>
    <row r="33" spans="1:3" s="193" customFormat="1" ht="45">
      <c r="A33" s="219">
        <v>6</v>
      </c>
      <c r="B33" s="220" t="s">
        <v>179</v>
      </c>
      <c r="C33" s="214" t="s">
        <v>180</v>
      </c>
    </row>
    <row r="34" spans="1:3" s="193" customFormat="1" ht="120">
      <c r="A34" s="219">
        <v>8</v>
      </c>
      <c r="B34" s="220" t="s">
        <v>181</v>
      </c>
      <c r="C34" s="214" t="s">
        <v>182</v>
      </c>
    </row>
    <row r="35" spans="1:3" s="193" customFormat="1" ht="60">
      <c r="A35" s="219">
        <v>8</v>
      </c>
      <c r="B35" s="220" t="s">
        <v>183</v>
      </c>
      <c r="C35" s="214" t="s">
        <v>184</v>
      </c>
    </row>
    <row r="36" spans="1:3" s="193" customFormat="1" ht="60">
      <c r="A36" s="219">
        <v>8</v>
      </c>
      <c r="B36" s="220" t="s">
        <v>185</v>
      </c>
      <c r="C36" s="214" t="s">
        <v>186</v>
      </c>
    </row>
    <row r="37" spans="1:3" s="193" customFormat="1" ht="30">
      <c r="A37" s="219">
        <v>8</v>
      </c>
      <c r="B37" s="220" t="s">
        <v>187</v>
      </c>
      <c r="C37" s="215" t="s">
        <v>188</v>
      </c>
    </row>
    <row r="38" spans="1:3" s="193" customFormat="1" ht="105">
      <c r="A38" s="219">
        <v>6</v>
      </c>
      <c r="B38" s="224" t="s">
        <v>189</v>
      </c>
      <c r="C38" s="215" t="s">
        <v>190</v>
      </c>
    </row>
    <row r="39" spans="1:3" s="193" customFormat="1">
      <c r="A39" s="225"/>
      <c r="B39" s="226"/>
      <c r="C39" s="227"/>
    </row>
    <row r="40" spans="1:3" s="193" customFormat="1">
      <c r="A40" s="8"/>
      <c r="B40" s="8"/>
      <c r="C40" s="8"/>
    </row>
    <row r="41" spans="1:3" s="193" customFormat="1" ht="33.75" customHeight="1">
      <c r="A41" s="720" t="s">
        <v>191</v>
      </c>
      <c r="B41" s="720"/>
      <c r="C41" s="720"/>
    </row>
    <row r="42" spans="1:3" s="193" customFormat="1" ht="120">
      <c r="A42" s="219">
        <v>10</v>
      </c>
      <c r="B42" s="224" t="s">
        <v>192</v>
      </c>
      <c r="C42" s="214" t="s">
        <v>193</v>
      </c>
    </row>
    <row r="43" spans="1:3" s="193" customFormat="1" ht="120">
      <c r="A43" s="219">
        <v>10</v>
      </c>
      <c r="B43" s="224" t="s">
        <v>194</v>
      </c>
      <c r="C43" s="214" t="s">
        <v>195</v>
      </c>
    </row>
    <row r="44" spans="1:3" s="193" customFormat="1" ht="150">
      <c r="A44" s="219">
        <v>11</v>
      </c>
      <c r="B44" s="224" t="s">
        <v>196</v>
      </c>
      <c r="C44" s="214" t="s">
        <v>197</v>
      </c>
    </row>
    <row r="45" spans="1:3" s="193" customFormat="1" ht="135">
      <c r="A45" s="219">
        <v>11</v>
      </c>
      <c r="B45" s="224" t="s">
        <v>198</v>
      </c>
      <c r="C45" s="215" t="s">
        <v>199</v>
      </c>
    </row>
    <row r="46" spans="1:3" s="193" customFormat="1">
      <c r="A46" s="8"/>
      <c r="B46" s="8"/>
      <c r="C46" s="8"/>
    </row>
    <row r="47" spans="1:3" s="193" customFormat="1" ht="42.75" customHeight="1">
      <c r="A47" s="724" t="s">
        <v>200</v>
      </c>
      <c r="B47" s="724"/>
      <c r="C47" s="724"/>
    </row>
    <row r="48" spans="1:3" s="193" customFormat="1" ht="150">
      <c r="A48" s="219">
        <v>1</v>
      </c>
      <c r="B48" s="228" t="s">
        <v>201</v>
      </c>
      <c r="C48" s="214" t="s">
        <v>202</v>
      </c>
    </row>
    <row r="49" spans="1:3" s="193" customFormat="1" ht="60">
      <c r="A49" s="229">
        <v>6</v>
      </c>
      <c r="B49" s="230" t="s">
        <v>203</v>
      </c>
      <c r="C49" s="216" t="s">
        <v>204</v>
      </c>
    </row>
    <row r="50" spans="1:3" s="193" customFormat="1" ht="45">
      <c r="A50" s="219">
        <v>7</v>
      </c>
      <c r="B50" s="228" t="s">
        <v>205</v>
      </c>
      <c r="C50" s="215" t="s">
        <v>206</v>
      </c>
    </row>
    <row r="51" spans="1:3" s="193" customFormat="1">
      <c r="A51" s="8"/>
      <c r="B51" s="8"/>
      <c r="C51" s="8"/>
    </row>
    <row r="52" spans="1:3" s="193" customFormat="1" ht="31.5" customHeight="1">
      <c r="A52" s="720" t="s">
        <v>207</v>
      </c>
      <c r="B52" s="720"/>
      <c r="C52" s="720"/>
    </row>
    <row r="53" spans="1:3" s="193" customFormat="1" ht="120">
      <c r="A53" s="219">
        <v>20</v>
      </c>
      <c r="B53" s="224" t="s">
        <v>208</v>
      </c>
      <c r="C53" s="214" t="s">
        <v>209</v>
      </c>
    </row>
    <row r="54" spans="1:3" s="193" customFormat="1" ht="105">
      <c r="A54" s="219">
        <v>20</v>
      </c>
      <c r="B54" s="228" t="s">
        <v>210</v>
      </c>
      <c r="C54" s="214" t="s">
        <v>211</v>
      </c>
    </row>
    <row r="55" spans="1:3" s="193" customFormat="1" ht="120">
      <c r="A55" s="231">
        <v>20</v>
      </c>
      <c r="B55" s="232" t="s">
        <v>212</v>
      </c>
      <c r="C55" s="214" t="s">
        <v>213</v>
      </c>
    </row>
    <row r="56" spans="1:3" s="193" customFormat="1" ht="45">
      <c r="A56" s="219">
        <v>19</v>
      </c>
      <c r="B56" s="220" t="s">
        <v>214</v>
      </c>
      <c r="C56" s="214" t="s">
        <v>215</v>
      </c>
    </row>
    <row r="57" spans="1:3" s="193" customFormat="1" ht="45">
      <c r="A57" s="219">
        <v>19</v>
      </c>
      <c r="B57" s="220" t="s">
        <v>216</v>
      </c>
      <c r="C57" s="215" t="s">
        <v>217</v>
      </c>
    </row>
  </sheetData>
  <sheetProtection sheet="1" objects="1" scenarios="1"/>
  <mergeCells count="6">
    <mergeCell ref="A52:C52"/>
    <mergeCell ref="A1:C1"/>
    <mergeCell ref="A3:C3"/>
    <mergeCell ref="A41:C41"/>
    <mergeCell ref="A47:C47"/>
    <mergeCell ref="A19:C1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175"/>
  <sheetViews>
    <sheetView topLeftCell="A4" zoomScaleNormal="100" workbookViewId="0">
      <pane ySplit="6" topLeftCell="A10" activePane="bottomLeft" state="frozen"/>
      <selection activeCell="A4" sqref="A4"/>
      <selection pane="bottomLeft" activeCell="L47" sqref="L47:L49"/>
    </sheetView>
  </sheetViews>
  <sheetFormatPr defaultRowHeight="12.75"/>
  <cols>
    <col min="1" max="1" width="20.28515625" customWidth="1"/>
    <col min="2" max="2" width="22.85546875" customWidth="1"/>
    <col min="3" max="3" width="19.5703125" customWidth="1"/>
    <col min="4" max="4" width="15.28515625" style="338" customWidth="1"/>
    <col min="5" max="5" width="17.85546875" customWidth="1"/>
    <col min="6" max="6" width="14.140625" style="409" customWidth="1"/>
    <col min="7" max="7" width="15.85546875" style="177" customWidth="1"/>
    <col min="8" max="8" width="13.7109375" customWidth="1"/>
    <col min="9" max="9" width="15.5703125" style="404" customWidth="1"/>
    <col min="10" max="10" width="14.140625" style="404" customWidth="1"/>
    <col min="11" max="11" width="20.28515625" customWidth="1"/>
  </cols>
  <sheetData>
    <row r="1" spans="1:13" ht="30">
      <c r="A1" s="733" t="s">
        <v>424</v>
      </c>
      <c r="B1" s="733"/>
      <c r="C1" s="732"/>
      <c r="D1" s="732"/>
      <c r="E1" s="732"/>
      <c r="F1" s="732"/>
      <c r="G1" s="732"/>
      <c r="H1" s="732"/>
      <c r="I1" s="732"/>
      <c r="J1" s="732"/>
      <c r="K1" s="338"/>
      <c r="L1" s="328"/>
    </row>
    <row r="2" spans="1:13" ht="30">
      <c r="A2" s="731" t="s">
        <v>425</v>
      </c>
      <c r="B2" s="731"/>
      <c r="C2" s="732"/>
      <c r="D2" s="732"/>
      <c r="E2" s="732"/>
      <c r="F2" s="732"/>
      <c r="G2" s="732"/>
      <c r="H2" s="732"/>
      <c r="I2" s="732"/>
      <c r="J2" s="732"/>
      <c r="K2" s="530"/>
      <c r="L2" s="328"/>
    </row>
    <row r="3" spans="1:13" ht="27.75">
      <c r="A3" s="727" t="s">
        <v>426</v>
      </c>
      <c r="B3" s="727"/>
      <c r="C3" s="728" t="s">
        <v>427</v>
      </c>
      <c r="D3" s="728"/>
      <c r="E3" s="729"/>
      <c r="F3" s="729"/>
      <c r="G3" s="729"/>
      <c r="H3" s="729"/>
      <c r="I3" s="730"/>
      <c r="J3" s="729"/>
      <c r="K3" s="528"/>
      <c r="L3" s="329"/>
    </row>
    <row r="4" spans="1:13" ht="27.75">
      <c r="A4" s="526" t="s">
        <v>428</v>
      </c>
      <c r="B4" s="333"/>
      <c r="C4" s="527"/>
      <c r="D4" s="735" t="str">
        <f>IF('COVER PAGE'!$D$6&gt;0,'COVER PAGE'!$D$6," ")</f>
        <v xml:space="preserve"> </v>
      </c>
      <c r="E4" s="736"/>
      <c r="F4" s="736"/>
      <c r="G4" s="736"/>
      <c r="H4" s="737"/>
      <c r="I4" s="737"/>
      <c r="J4" s="401"/>
      <c r="K4" s="528"/>
      <c r="L4" s="329"/>
    </row>
    <row r="5" spans="1:13" s="8" customFormat="1" ht="15.75">
      <c r="A5" s="502" t="str">
        <f>IF('COVER PAGE'!$F$12="X",'COVER PAGE'!$F$12," ")</f>
        <v xml:space="preserve"> </v>
      </c>
      <c r="B5" s="334" t="s">
        <v>429</v>
      </c>
      <c r="C5" s="335"/>
      <c r="D5" s="335"/>
      <c r="E5" s="336"/>
      <c r="F5" s="407"/>
      <c r="G5" s="405"/>
      <c r="H5" s="336"/>
      <c r="I5" s="410"/>
      <c r="J5" s="402"/>
      <c r="K5" s="336"/>
      <c r="L5" s="13"/>
    </row>
    <row r="6" spans="1:13" s="8" customFormat="1" ht="15.75">
      <c r="A6" s="502" t="str">
        <f>IF('COVER PAGE'!$F$13="X",'COVER PAGE'!$F$13," ")</f>
        <v xml:space="preserve"> </v>
      </c>
      <c r="B6" s="334" t="s">
        <v>430</v>
      </c>
      <c r="C6" s="335"/>
      <c r="D6" s="335"/>
      <c r="E6" s="336"/>
      <c r="F6" s="407"/>
      <c r="G6" s="405"/>
      <c r="H6" s="336"/>
      <c r="I6" s="410"/>
      <c r="J6" s="402"/>
      <c r="K6" s="336"/>
      <c r="L6" s="13"/>
    </row>
    <row r="7" spans="1:13" ht="18" customHeight="1">
      <c r="A7" s="502" t="str">
        <f>IF('COVER PAGE'!$F$14="X",'COVER PAGE'!$F$14," ")</f>
        <v xml:space="preserve"> </v>
      </c>
      <c r="B7" s="334" t="s">
        <v>431</v>
      </c>
      <c r="C7" s="331"/>
      <c r="D7" s="457"/>
      <c r="E7" s="529"/>
      <c r="F7" s="408"/>
      <c r="G7" s="406"/>
      <c r="H7" s="529"/>
      <c r="I7" s="403"/>
      <c r="J7" s="411"/>
      <c r="K7" s="330"/>
      <c r="L7" s="329"/>
    </row>
    <row r="8" spans="1:13" s="340" customFormat="1" ht="43.5" customHeight="1">
      <c r="A8" s="471" t="s">
        <v>432</v>
      </c>
      <c r="B8" s="472" t="s">
        <v>433</v>
      </c>
      <c r="C8" s="622" t="s">
        <v>711</v>
      </c>
      <c r="D8" s="472" t="s">
        <v>434</v>
      </c>
      <c r="E8" s="472" t="s">
        <v>435</v>
      </c>
      <c r="F8" s="472" t="s">
        <v>436</v>
      </c>
      <c r="G8" s="622" t="s">
        <v>712</v>
      </c>
      <c r="H8" s="472" t="s">
        <v>437</v>
      </c>
      <c r="I8" s="622" t="s">
        <v>713</v>
      </c>
      <c r="J8" s="622" t="s">
        <v>714</v>
      </c>
      <c r="K8" s="622" t="s">
        <v>715</v>
      </c>
      <c r="L8" s="339"/>
    </row>
    <row r="9" spans="1:13" s="337" customFormat="1" ht="47.25">
      <c r="A9" s="483" t="s">
        <v>438</v>
      </c>
      <c r="B9" s="484" t="s">
        <v>439</v>
      </c>
      <c r="C9" s="484" t="s">
        <v>440</v>
      </c>
      <c r="D9" s="484" t="s">
        <v>441</v>
      </c>
      <c r="E9" s="485" t="s">
        <v>442</v>
      </c>
      <c r="F9" s="486" t="s">
        <v>443</v>
      </c>
      <c r="G9" s="487" t="s">
        <v>444</v>
      </c>
      <c r="H9" s="485" t="s">
        <v>445</v>
      </c>
      <c r="I9" s="487" t="s">
        <v>446</v>
      </c>
      <c r="J9" s="487" t="s">
        <v>447</v>
      </c>
      <c r="K9" s="487" t="s">
        <v>448</v>
      </c>
      <c r="L9" s="332"/>
    </row>
    <row r="10" spans="1:13" ht="28.5">
      <c r="A10" s="490" t="s">
        <v>449</v>
      </c>
      <c r="B10" s="492" t="s">
        <v>230</v>
      </c>
      <c r="C10" s="623">
        <f>VLOOKUP(Table2[[#This Row],[GABI Title (Personnel tab, colum B) - Select from pull down value]],Naming!$C$3:$H$23,5,FALSE)</f>
        <v>2</v>
      </c>
      <c r="D10" s="492" t="s">
        <v>450</v>
      </c>
      <c r="E10" s="493">
        <v>2000</v>
      </c>
      <c r="F10" s="494">
        <v>26</v>
      </c>
      <c r="G10" s="626">
        <f>E10*F10</f>
        <v>52000</v>
      </c>
      <c r="H10" s="500">
        <v>0.5</v>
      </c>
      <c r="I10" s="626">
        <f>G10*H10*1%</f>
        <v>260</v>
      </c>
      <c r="J10" s="630">
        <f>G10+I10</f>
        <v>52260</v>
      </c>
      <c r="K10" s="631">
        <f>IF(I10&gt;0,I10/(E10*F10*H10)," ")</f>
        <v>0.01</v>
      </c>
      <c r="L10" s="459" t="str">
        <f>IF(K10&lt;1%,"provide reason why COLA is less than 1% in the Certification form"," ")</f>
        <v xml:space="preserve"> </v>
      </c>
      <c r="M10" s="428" t="s">
        <v>451</v>
      </c>
    </row>
    <row r="11" spans="1:13" ht="14.25">
      <c r="A11" s="491" t="s">
        <v>452</v>
      </c>
      <c r="B11" s="492" t="s">
        <v>267</v>
      </c>
      <c r="C11" s="623">
        <f>VLOOKUP(Table2[[#This Row],[GABI Title (Personnel tab, colum B) - Select from pull down value]],Naming!$C$3:$H$23,5,FALSE)</f>
        <v>16</v>
      </c>
      <c r="D11" s="492" t="s">
        <v>453</v>
      </c>
      <c r="E11" s="495">
        <v>15</v>
      </c>
      <c r="F11" s="496">
        <v>2080</v>
      </c>
      <c r="G11" s="626">
        <f t="shared" ref="G11:G65" si="0">E11*F11</f>
        <v>31200</v>
      </c>
      <c r="H11" s="500">
        <v>0.75</v>
      </c>
      <c r="I11" s="626">
        <f t="shared" ref="I11:I65" si="1">G11*H11*1%</f>
        <v>234</v>
      </c>
      <c r="J11" s="630">
        <f t="shared" ref="J11:J65" si="2">G11+I11</f>
        <v>31434</v>
      </c>
      <c r="K11" s="631">
        <f t="shared" ref="K11:K65" si="3">IF(I11&gt;0,I11/(E11*F11*H11)," ")</f>
        <v>0.01</v>
      </c>
      <c r="L11" s="459" t="str">
        <f>IF(K11&lt;1%,"provide reason why COLA is less than 1% in the Certification form"," ")</f>
        <v xml:space="preserve"> </v>
      </c>
      <c r="M11" s="428" t="s">
        <v>451</v>
      </c>
    </row>
    <row r="12" spans="1:13" ht="14.25">
      <c r="A12" s="604"/>
      <c r="B12" s="605"/>
      <c r="C12" s="624" t="e">
        <f>VLOOKUP(Table2[[#This Row],[GABI Title (Personnel tab, colum B) - Select from pull down value]],Naming!$C$3:$H$23,5,FALSE)</f>
        <v>#N/A</v>
      </c>
      <c r="D12" s="605"/>
      <c r="E12" s="606"/>
      <c r="F12" s="607"/>
      <c r="G12" s="627">
        <f>E12*F12</f>
        <v>0</v>
      </c>
      <c r="H12" s="608"/>
      <c r="I12" s="627">
        <f>G12*H12*1%</f>
        <v>0</v>
      </c>
      <c r="J12" s="632">
        <f>G12+I12</f>
        <v>0</v>
      </c>
      <c r="K12" s="633" t="str">
        <f>IF(I12&gt;0,I12/(E12*F12*H12)," ")</f>
        <v xml:space="preserve"> </v>
      </c>
      <c r="L12" s="459" t="str">
        <f>IF(K12&lt;1%,"provide reason why COLA is less than 1% in the Certification form"," ")</f>
        <v xml:space="preserve"> </v>
      </c>
    </row>
    <row r="13" spans="1:13" s="360" customFormat="1" ht="14.25">
      <c r="A13" s="491"/>
      <c r="B13" s="492"/>
      <c r="C13" s="623" t="e">
        <f>VLOOKUP(Table2[[#This Row],[GABI Title (Personnel tab, colum B) - Select from pull down value]],Naming!$C$3:$H$23,5,FALSE)</f>
        <v>#N/A</v>
      </c>
      <c r="D13" s="495"/>
      <c r="E13" s="495"/>
      <c r="F13" s="496"/>
      <c r="G13" s="626">
        <f t="shared" si="0"/>
        <v>0</v>
      </c>
      <c r="H13" s="500"/>
      <c r="I13" s="626">
        <f t="shared" si="1"/>
        <v>0</v>
      </c>
      <c r="J13" s="630">
        <f t="shared" si="2"/>
        <v>0</v>
      </c>
      <c r="K13" s="631" t="str">
        <f t="shared" si="3"/>
        <v xml:space="preserve"> </v>
      </c>
      <c r="L13" s="459" t="str">
        <f t="shared" ref="L13:L69" si="4">IF(K13&lt;1%,"provide reason why COLA is less than 1% in the Certification form"," ")</f>
        <v xml:space="preserve"> </v>
      </c>
    </row>
    <row r="14" spans="1:13" ht="14.25">
      <c r="A14" s="491"/>
      <c r="B14" s="492"/>
      <c r="C14" s="623" t="e">
        <f>VLOOKUP(Table2[[#This Row],[GABI Title (Personnel tab, colum B) - Select from pull down value]],Naming!$C$3:$H$23,5,FALSE)</f>
        <v>#N/A</v>
      </c>
      <c r="D14" s="492"/>
      <c r="E14" s="495"/>
      <c r="F14" s="496"/>
      <c r="G14" s="626">
        <f>E14*F14</f>
        <v>0</v>
      </c>
      <c r="H14" s="500"/>
      <c r="I14" s="626">
        <f t="shared" si="1"/>
        <v>0</v>
      </c>
      <c r="J14" s="630">
        <f t="shared" si="2"/>
        <v>0</v>
      </c>
      <c r="K14" s="631" t="str">
        <f t="shared" si="3"/>
        <v xml:space="preserve"> </v>
      </c>
      <c r="L14" s="459" t="str">
        <f t="shared" si="4"/>
        <v xml:space="preserve"> </v>
      </c>
    </row>
    <row r="15" spans="1:13" ht="14.25">
      <c r="A15" s="491"/>
      <c r="B15" s="492"/>
      <c r="C15" s="623" t="e">
        <f>VLOOKUP(Table2[[#This Row],[GABI Title (Personnel tab, colum B) - Select from pull down value]],Naming!$C$3:$H$23,5,FALSE)</f>
        <v>#N/A</v>
      </c>
      <c r="D15" s="492"/>
      <c r="E15" s="495"/>
      <c r="F15" s="496"/>
      <c r="G15" s="626">
        <f>E15*F15</f>
        <v>0</v>
      </c>
      <c r="H15" s="500"/>
      <c r="I15" s="626">
        <f t="shared" ref="I15:I61" si="5">G15*H15*1%</f>
        <v>0</v>
      </c>
      <c r="J15" s="630">
        <f t="shared" ref="J15:J61" si="6">G15+I15</f>
        <v>0</v>
      </c>
      <c r="K15" s="631" t="str">
        <f t="shared" si="3"/>
        <v xml:space="preserve"> </v>
      </c>
      <c r="L15" s="459" t="str">
        <f t="shared" si="4"/>
        <v xml:space="preserve"> </v>
      </c>
    </row>
    <row r="16" spans="1:13" ht="14.25">
      <c r="A16" s="491"/>
      <c r="B16" s="492"/>
      <c r="C16" s="623" t="e">
        <f>VLOOKUP(Table2[[#This Row],[GABI Title (Personnel tab, colum B) - Select from pull down value]],Naming!$C$3:$H$23,5,FALSE)</f>
        <v>#N/A</v>
      </c>
      <c r="D16" s="492"/>
      <c r="E16" s="495"/>
      <c r="F16" s="496"/>
      <c r="G16" s="626">
        <f t="shared" ref="G16:G61" si="7">E16*F16</f>
        <v>0</v>
      </c>
      <c r="H16" s="500"/>
      <c r="I16" s="626">
        <f t="shared" si="5"/>
        <v>0</v>
      </c>
      <c r="J16" s="630">
        <f t="shared" si="6"/>
        <v>0</v>
      </c>
      <c r="K16" s="631" t="str">
        <f t="shared" ref="K16:K61" si="8">IF(I16&gt;0,I16/(E16*F16*H16)," ")</f>
        <v xml:space="preserve"> </v>
      </c>
      <c r="L16" s="459" t="str">
        <f t="shared" si="4"/>
        <v xml:space="preserve"> </v>
      </c>
    </row>
    <row r="17" spans="1:12" ht="14.25">
      <c r="A17" s="491"/>
      <c r="B17" s="492"/>
      <c r="C17" s="623" t="e">
        <f>VLOOKUP(Table2[[#This Row],[GABI Title (Personnel tab, colum B) - Select from pull down value]],Naming!$C$3:$H$23,5,FALSE)</f>
        <v>#N/A</v>
      </c>
      <c r="D17" s="492"/>
      <c r="E17" s="495"/>
      <c r="F17" s="496"/>
      <c r="G17" s="626">
        <f t="shared" si="7"/>
        <v>0</v>
      </c>
      <c r="H17" s="500"/>
      <c r="I17" s="626">
        <f t="shared" si="5"/>
        <v>0</v>
      </c>
      <c r="J17" s="630">
        <f t="shared" si="6"/>
        <v>0</v>
      </c>
      <c r="K17" s="631" t="str">
        <f t="shared" si="8"/>
        <v xml:space="preserve"> </v>
      </c>
      <c r="L17" s="459" t="str">
        <f t="shared" si="4"/>
        <v xml:space="preserve"> </v>
      </c>
    </row>
    <row r="18" spans="1:12" ht="14.25">
      <c r="A18" s="491"/>
      <c r="B18" s="492"/>
      <c r="C18" s="623" t="e">
        <f>VLOOKUP(Table2[[#This Row],[GABI Title (Personnel tab, colum B) - Select from pull down value]],Naming!$C$3:$H$23,5,FALSE)</f>
        <v>#N/A</v>
      </c>
      <c r="D18" s="492"/>
      <c r="E18" s="495"/>
      <c r="F18" s="496"/>
      <c r="G18" s="626">
        <f t="shared" si="7"/>
        <v>0</v>
      </c>
      <c r="H18" s="500"/>
      <c r="I18" s="626">
        <f t="shared" si="5"/>
        <v>0</v>
      </c>
      <c r="J18" s="630">
        <f t="shared" si="6"/>
        <v>0</v>
      </c>
      <c r="K18" s="631" t="str">
        <f t="shared" si="8"/>
        <v xml:space="preserve"> </v>
      </c>
      <c r="L18" s="459" t="str">
        <f t="shared" si="4"/>
        <v xml:space="preserve"> </v>
      </c>
    </row>
    <row r="19" spans="1:12" ht="14.25">
      <c r="A19" s="491"/>
      <c r="B19" s="492"/>
      <c r="C19" s="623" t="e">
        <f>VLOOKUP(Table2[[#This Row],[GABI Title (Personnel tab, colum B) - Select from pull down value]],Naming!$C$3:$H$23,5,FALSE)</f>
        <v>#N/A</v>
      </c>
      <c r="D19" s="492"/>
      <c r="E19" s="495"/>
      <c r="F19" s="496"/>
      <c r="G19" s="626">
        <f t="shared" si="7"/>
        <v>0</v>
      </c>
      <c r="H19" s="500"/>
      <c r="I19" s="626">
        <f t="shared" si="5"/>
        <v>0</v>
      </c>
      <c r="J19" s="630">
        <f t="shared" si="6"/>
        <v>0</v>
      </c>
      <c r="K19" s="631" t="str">
        <f t="shared" si="8"/>
        <v xml:space="preserve"> </v>
      </c>
      <c r="L19" s="459" t="str">
        <f t="shared" si="4"/>
        <v xml:space="preserve"> </v>
      </c>
    </row>
    <row r="20" spans="1:12" ht="14.25">
      <c r="A20" s="491"/>
      <c r="B20" s="492"/>
      <c r="C20" s="623" t="e">
        <f>VLOOKUP(Table2[[#This Row],[GABI Title (Personnel tab, colum B) - Select from pull down value]],Naming!$C$3:$H$23,5,FALSE)</f>
        <v>#N/A</v>
      </c>
      <c r="D20" s="492"/>
      <c r="E20" s="495"/>
      <c r="F20" s="496"/>
      <c r="G20" s="626">
        <f t="shared" si="7"/>
        <v>0</v>
      </c>
      <c r="H20" s="500"/>
      <c r="I20" s="626">
        <f t="shared" si="5"/>
        <v>0</v>
      </c>
      <c r="J20" s="630">
        <f t="shared" si="6"/>
        <v>0</v>
      </c>
      <c r="K20" s="631" t="str">
        <f t="shared" si="8"/>
        <v xml:space="preserve"> </v>
      </c>
      <c r="L20" s="459" t="str">
        <f t="shared" si="4"/>
        <v xml:space="preserve"> </v>
      </c>
    </row>
    <row r="21" spans="1:12" ht="14.25">
      <c r="A21" s="491"/>
      <c r="B21" s="492"/>
      <c r="C21" s="623" t="e">
        <f>VLOOKUP(Table2[[#This Row],[GABI Title (Personnel tab, colum B) - Select from pull down value]],Naming!$C$3:$H$23,5,FALSE)</f>
        <v>#N/A</v>
      </c>
      <c r="D21" s="492"/>
      <c r="E21" s="495"/>
      <c r="F21" s="496"/>
      <c r="G21" s="626">
        <f t="shared" si="7"/>
        <v>0</v>
      </c>
      <c r="H21" s="500"/>
      <c r="I21" s="626">
        <f t="shared" si="5"/>
        <v>0</v>
      </c>
      <c r="J21" s="630">
        <f t="shared" si="6"/>
        <v>0</v>
      </c>
      <c r="K21" s="631" t="str">
        <f t="shared" si="8"/>
        <v xml:space="preserve"> </v>
      </c>
      <c r="L21" s="459" t="str">
        <f t="shared" si="4"/>
        <v xml:space="preserve"> </v>
      </c>
    </row>
    <row r="22" spans="1:12" ht="14.25">
      <c r="A22" s="491"/>
      <c r="B22" s="492"/>
      <c r="C22" s="623" t="e">
        <f>VLOOKUP(Table2[[#This Row],[GABI Title (Personnel tab, colum B) - Select from pull down value]],Naming!$C$3:$H$23,5,FALSE)</f>
        <v>#N/A</v>
      </c>
      <c r="D22" s="492"/>
      <c r="E22" s="495"/>
      <c r="F22" s="496"/>
      <c r="G22" s="626">
        <f t="shared" si="7"/>
        <v>0</v>
      </c>
      <c r="H22" s="500"/>
      <c r="I22" s="626">
        <f t="shared" si="5"/>
        <v>0</v>
      </c>
      <c r="J22" s="630">
        <f t="shared" si="6"/>
        <v>0</v>
      </c>
      <c r="K22" s="631" t="str">
        <f t="shared" si="8"/>
        <v xml:space="preserve"> </v>
      </c>
      <c r="L22" s="459" t="str">
        <f t="shared" si="4"/>
        <v xml:space="preserve"> </v>
      </c>
    </row>
    <row r="23" spans="1:12" ht="14.25">
      <c r="A23" s="491"/>
      <c r="B23" s="492"/>
      <c r="C23" s="623" t="e">
        <f>VLOOKUP(Table2[[#This Row],[GABI Title (Personnel tab, colum B) - Select from pull down value]],Naming!$C$3:$H$23,5,FALSE)</f>
        <v>#N/A</v>
      </c>
      <c r="D23" s="492"/>
      <c r="E23" s="495"/>
      <c r="F23" s="496"/>
      <c r="G23" s="626">
        <f t="shared" si="7"/>
        <v>0</v>
      </c>
      <c r="H23" s="500"/>
      <c r="I23" s="626">
        <f t="shared" si="5"/>
        <v>0</v>
      </c>
      <c r="J23" s="630">
        <f t="shared" si="6"/>
        <v>0</v>
      </c>
      <c r="K23" s="631" t="str">
        <f t="shared" si="8"/>
        <v xml:space="preserve"> </v>
      </c>
      <c r="L23" s="459" t="str">
        <f t="shared" si="4"/>
        <v xml:space="preserve"> </v>
      </c>
    </row>
    <row r="24" spans="1:12" ht="14.25">
      <c r="A24" s="491"/>
      <c r="B24" s="492"/>
      <c r="C24" s="623" t="e">
        <f>VLOOKUP(Table2[[#This Row],[GABI Title (Personnel tab, colum B) - Select from pull down value]],Naming!$C$3:$H$23,5,FALSE)</f>
        <v>#N/A</v>
      </c>
      <c r="D24" s="492"/>
      <c r="E24" s="495"/>
      <c r="F24" s="496"/>
      <c r="G24" s="626">
        <f t="shared" si="7"/>
        <v>0</v>
      </c>
      <c r="H24" s="500"/>
      <c r="I24" s="626">
        <f t="shared" si="5"/>
        <v>0</v>
      </c>
      <c r="J24" s="630">
        <f t="shared" si="6"/>
        <v>0</v>
      </c>
      <c r="K24" s="631" t="str">
        <f t="shared" si="8"/>
        <v xml:space="preserve"> </v>
      </c>
      <c r="L24" s="459" t="str">
        <f t="shared" si="4"/>
        <v xml:space="preserve"> </v>
      </c>
    </row>
    <row r="25" spans="1:12" ht="14.25">
      <c r="A25" s="491"/>
      <c r="B25" s="492"/>
      <c r="C25" s="623" t="e">
        <f>VLOOKUP(Table2[[#This Row],[GABI Title (Personnel tab, colum B) - Select from pull down value]],Naming!$C$3:$H$23,5,FALSE)</f>
        <v>#N/A</v>
      </c>
      <c r="D25" s="492"/>
      <c r="E25" s="495"/>
      <c r="F25" s="496"/>
      <c r="G25" s="626">
        <f t="shared" si="7"/>
        <v>0</v>
      </c>
      <c r="H25" s="500"/>
      <c r="I25" s="626">
        <f t="shared" si="5"/>
        <v>0</v>
      </c>
      <c r="J25" s="630">
        <f t="shared" si="6"/>
        <v>0</v>
      </c>
      <c r="K25" s="631" t="str">
        <f t="shared" si="8"/>
        <v xml:space="preserve"> </v>
      </c>
      <c r="L25" s="459" t="str">
        <f t="shared" si="4"/>
        <v xml:space="preserve"> </v>
      </c>
    </row>
    <row r="26" spans="1:12" ht="14.25">
      <c r="A26" s="491"/>
      <c r="B26" s="492"/>
      <c r="C26" s="623" t="e">
        <f>VLOOKUP(Table2[[#This Row],[GABI Title (Personnel tab, colum B) - Select from pull down value]],Naming!$C$3:$H$23,5,FALSE)</f>
        <v>#N/A</v>
      </c>
      <c r="D26" s="492"/>
      <c r="E26" s="495"/>
      <c r="F26" s="496"/>
      <c r="G26" s="626">
        <f t="shared" si="7"/>
        <v>0</v>
      </c>
      <c r="H26" s="500"/>
      <c r="I26" s="626">
        <f t="shared" si="5"/>
        <v>0</v>
      </c>
      <c r="J26" s="630">
        <f t="shared" si="6"/>
        <v>0</v>
      </c>
      <c r="K26" s="631" t="str">
        <f t="shared" si="8"/>
        <v xml:space="preserve"> </v>
      </c>
      <c r="L26" s="459" t="str">
        <f t="shared" si="4"/>
        <v xml:space="preserve"> </v>
      </c>
    </row>
    <row r="27" spans="1:12" ht="14.25">
      <c r="A27" s="491"/>
      <c r="B27" s="492"/>
      <c r="C27" s="623" t="e">
        <f>VLOOKUP(Table2[[#This Row],[GABI Title (Personnel tab, colum B) - Select from pull down value]],Naming!$C$3:$H$23,5,FALSE)</f>
        <v>#N/A</v>
      </c>
      <c r="D27" s="492"/>
      <c r="E27" s="495"/>
      <c r="F27" s="496"/>
      <c r="G27" s="626">
        <f t="shared" si="7"/>
        <v>0</v>
      </c>
      <c r="H27" s="500"/>
      <c r="I27" s="626">
        <f t="shared" si="5"/>
        <v>0</v>
      </c>
      <c r="J27" s="630">
        <f t="shared" si="6"/>
        <v>0</v>
      </c>
      <c r="K27" s="631" t="str">
        <f t="shared" si="8"/>
        <v xml:space="preserve"> </v>
      </c>
      <c r="L27" s="459" t="str">
        <f t="shared" si="4"/>
        <v xml:space="preserve"> </v>
      </c>
    </row>
    <row r="28" spans="1:12" ht="14.25">
      <c r="A28" s="491"/>
      <c r="B28" s="492"/>
      <c r="C28" s="623" t="e">
        <f>VLOOKUP(Table2[[#This Row],[GABI Title (Personnel tab, colum B) - Select from pull down value]],Naming!$C$3:$H$23,5,FALSE)</f>
        <v>#N/A</v>
      </c>
      <c r="D28" s="492"/>
      <c r="E28" s="495"/>
      <c r="F28" s="496"/>
      <c r="G28" s="626">
        <f t="shared" si="7"/>
        <v>0</v>
      </c>
      <c r="H28" s="500"/>
      <c r="I28" s="626">
        <f t="shared" si="5"/>
        <v>0</v>
      </c>
      <c r="J28" s="630">
        <f t="shared" si="6"/>
        <v>0</v>
      </c>
      <c r="K28" s="631" t="str">
        <f t="shared" si="8"/>
        <v xml:space="preserve"> </v>
      </c>
      <c r="L28" s="459" t="str">
        <f t="shared" si="4"/>
        <v xml:space="preserve"> </v>
      </c>
    </row>
    <row r="29" spans="1:12" ht="14.25">
      <c r="A29" s="491"/>
      <c r="B29" s="492"/>
      <c r="C29" s="623" t="e">
        <f>VLOOKUP(Table2[[#This Row],[GABI Title (Personnel tab, colum B) - Select from pull down value]],Naming!$C$3:$H$23,5,FALSE)</f>
        <v>#N/A</v>
      </c>
      <c r="D29" s="492"/>
      <c r="E29" s="495"/>
      <c r="F29" s="496"/>
      <c r="G29" s="626">
        <f t="shared" si="7"/>
        <v>0</v>
      </c>
      <c r="H29" s="500"/>
      <c r="I29" s="626">
        <f t="shared" si="5"/>
        <v>0</v>
      </c>
      <c r="J29" s="630">
        <f t="shared" si="6"/>
        <v>0</v>
      </c>
      <c r="K29" s="631" t="str">
        <f t="shared" si="8"/>
        <v xml:space="preserve"> </v>
      </c>
      <c r="L29" s="459" t="str">
        <f t="shared" si="4"/>
        <v xml:space="preserve"> </v>
      </c>
    </row>
    <row r="30" spans="1:12" ht="14.25">
      <c r="A30" s="491"/>
      <c r="B30" s="492"/>
      <c r="C30" s="623" t="e">
        <f>VLOOKUP(Table2[[#This Row],[GABI Title (Personnel tab, colum B) - Select from pull down value]],Naming!$C$3:$H$23,5,FALSE)</f>
        <v>#N/A</v>
      </c>
      <c r="D30" s="492"/>
      <c r="E30" s="495"/>
      <c r="F30" s="496"/>
      <c r="G30" s="626">
        <f t="shared" si="7"/>
        <v>0</v>
      </c>
      <c r="H30" s="500"/>
      <c r="I30" s="626">
        <f t="shared" si="5"/>
        <v>0</v>
      </c>
      <c r="J30" s="630">
        <f t="shared" si="6"/>
        <v>0</v>
      </c>
      <c r="K30" s="631" t="str">
        <f t="shared" si="8"/>
        <v xml:space="preserve"> </v>
      </c>
      <c r="L30" s="459" t="str">
        <f t="shared" si="4"/>
        <v xml:space="preserve"> </v>
      </c>
    </row>
    <row r="31" spans="1:12" ht="14.25">
      <c r="A31" s="491"/>
      <c r="B31" s="492"/>
      <c r="C31" s="623" t="e">
        <f>VLOOKUP(Table2[[#This Row],[GABI Title (Personnel tab, colum B) - Select from pull down value]],Naming!$C$3:$H$23,5,FALSE)</f>
        <v>#N/A</v>
      </c>
      <c r="D31" s="492"/>
      <c r="E31" s="495"/>
      <c r="F31" s="496"/>
      <c r="G31" s="626">
        <f t="shared" si="7"/>
        <v>0</v>
      </c>
      <c r="H31" s="500"/>
      <c r="I31" s="626">
        <f t="shared" si="5"/>
        <v>0</v>
      </c>
      <c r="J31" s="630">
        <f t="shared" si="6"/>
        <v>0</v>
      </c>
      <c r="K31" s="631" t="str">
        <f t="shared" si="8"/>
        <v xml:space="preserve"> </v>
      </c>
      <c r="L31" s="459" t="str">
        <f t="shared" si="4"/>
        <v xml:space="preserve"> </v>
      </c>
    </row>
    <row r="32" spans="1:12" ht="14.25">
      <c r="A32" s="491"/>
      <c r="B32" s="492"/>
      <c r="C32" s="623" t="e">
        <f>VLOOKUP(Table2[[#This Row],[GABI Title (Personnel tab, colum B) - Select from pull down value]],Naming!$C$3:$H$23,5,FALSE)</f>
        <v>#N/A</v>
      </c>
      <c r="D32" s="492"/>
      <c r="E32" s="495"/>
      <c r="F32" s="496"/>
      <c r="G32" s="626">
        <f t="shared" si="7"/>
        <v>0</v>
      </c>
      <c r="H32" s="500"/>
      <c r="I32" s="626">
        <f t="shared" si="5"/>
        <v>0</v>
      </c>
      <c r="J32" s="630">
        <f t="shared" si="6"/>
        <v>0</v>
      </c>
      <c r="K32" s="631" t="str">
        <f t="shared" si="8"/>
        <v xml:space="preserve"> </v>
      </c>
      <c r="L32" s="459" t="str">
        <f t="shared" si="4"/>
        <v xml:space="preserve"> </v>
      </c>
    </row>
    <row r="33" spans="1:12" ht="14.25">
      <c r="A33" s="491"/>
      <c r="B33" s="492"/>
      <c r="C33" s="623" t="e">
        <f>VLOOKUP(Table2[[#This Row],[GABI Title (Personnel tab, colum B) - Select from pull down value]],Naming!$C$3:$H$23,5,FALSE)</f>
        <v>#N/A</v>
      </c>
      <c r="D33" s="492"/>
      <c r="E33" s="495"/>
      <c r="F33" s="496"/>
      <c r="G33" s="626">
        <f t="shared" si="7"/>
        <v>0</v>
      </c>
      <c r="H33" s="500"/>
      <c r="I33" s="626">
        <f t="shared" si="5"/>
        <v>0</v>
      </c>
      <c r="J33" s="630">
        <f t="shared" si="6"/>
        <v>0</v>
      </c>
      <c r="K33" s="631" t="str">
        <f t="shared" si="8"/>
        <v xml:space="preserve"> </v>
      </c>
      <c r="L33" s="459" t="str">
        <f t="shared" si="4"/>
        <v xml:space="preserve"> </v>
      </c>
    </row>
    <row r="34" spans="1:12" ht="14.25">
      <c r="A34" s="491"/>
      <c r="B34" s="492"/>
      <c r="C34" s="623" t="e">
        <f>VLOOKUP(Table2[[#This Row],[GABI Title (Personnel tab, colum B) - Select from pull down value]],Naming!$C$3:$H$23,5,FALSE)</f>
        <v>#N/A</v>
      </c>
      <c r="D34" s="492"/>
      <c r="E34" s="495"/>
      <c r="F34" s="496"/>
      <c r="G34" s="626">
        <f t="shared" si="7"/>
        <v>0</v>
      </c>
      <c r="H34" s="500"/>
      <c r="I34" s="626">
        <f t="shared" si="5"/>
        <v>0</v>
      </c>
      <c r="J34" s="630">
        <f t="shared" si="6"/>
        <v>0</v>
      </c>
      <c r="K34" s="631" t="str">
        <f t="shared" si="8"/>
        <v xml:space="preserve"> </v>
      </c>
      <c r="L34" s="459" t="str">
        <f t="shared" si="4"/>
        <v xml:space="preserve"> </v>
      </c>
    </row>
    <row r="35" spans="1:12" ht="14.25">
      <c r="A35" s="491"/>
      <c r="B35" s="492"/>
      <c r="C35" s="623" t="e">
        <f>VLOOKUP(Table2[[#This Row],[GABI Title (Personnel tab, colum B) - Select from pull down value]],Naming!$C$3:$H$23,5,FALSE)</f>
        <v>#N/A</v>
      </c>
      <c r="D35" s="492"/>
      <c r="E35" s="495"/>
      <c r="F35" s="496"/>
      <c r="G35" s="626">
        <f t="shared" si="7"/>
        <v>0</v>
      </c>
      <c r="H35" s="500"/>
      <c r="I35" s="626">
        <f t="shared" si="5"/>
        <v>0</v>
      </c>
      <c r="J35" s="630">
        <f t="shared" si="6"/>
        <v>0</v>
      </c>
      <c r="K35" s="631" t="str">
        <f t="shared" si="8"/>
        <v xml:space="preserve"> </v>
      </c>
      <c r="L35" s="459" t="str">
        <f t="shared" si="4"/>
        <v xml:space="preserve"> </v>
      </c>
    </row>
    <row r="36" spans="1:12" ht="14.25">
      <c r="A36" s="491"/>
      <c r="B36" s="492"/>
      <c r="C36" s="623" t="e">
        <f>VLOOKUP(Table2[[#This Row],[GABI Title (Personnel tab, colum B) - Select from pull down value]],Naming!$C$3:$H$23,5,FALSE)</f>
        <v>#N/A</v>
      </c>
      <c r="D36" s="492"/>
      <c r="E36" s="495"/>
      <c r="F36" s="496"/>
      <c r="G36" s="626">
        <f t="shared" si="7"/>
        <v>0</v>
      </c>
      <c r="H36" s="500"/>
      <c r="I36" s="626">
        <f t="shared" si="5"/>
        <v>0</v>
      </c>
      <c r="J36" s="630">
        <f t="shared" si="6"/>
        <v>0</v>
      </c>
      <c r="K36" s="631" t="str">
        <f t="shared" si="8"/>
        <v xml:space="preserve"> </v>
      </c>
      <c r="L36" s="459" t="str">
        <f t="shared" si="4"/>
        <v xml:space="preserve"> </v>
      </c>
    </row>
    <row r="37" spans="1:12" ht="14.25">
      <c r="A37" s="491"/>
      <c r="B37" s="492"/>
      <c r="C37" s="623" t="e">
        <f>VLOOKUP(Table2[[#This Row],[GABI Title (Personnel tab, colum B) - Select from pull down value]],Naming!$C$3:$H$23,5,FALSE)</f>
        <v>#N/A</v>
      </c>
      <c r="D37" s="492"/>
      <c r="E37" s="495"/>
      <c r="F37" s="496"/>
      <c r="G37" s="626">
        <f t="shared" si="7"/>
        <v>0</v>
      </c>
      <c r="H37" s="500"/>
      <c r="I37" s="626">
        <f t="shared" si="5"/>
        <v>0</v>
      </c>
      <c r="J37" s="630">
        <f t="shared" si="6"/>
        <v>0</v>
      </c>
      <c r="K37" s="631" t="str">
        <f t="shared" si="8"/>
        <v xml:space="preserve"> </v>
      </c>
      <c r="L37" s="459" t="str">
        <f t="shared" si="4"/>
        <v xml:space="preserve"> </v>
      </c>
    </row>
    <row r="38" spans="1:12" ht="14.25">
      <c r="A38" s="491"/>
      <c r="B38" s="492"/>
      <c r="C38" s="623" t="e">
        <f>VLOOKUP(Table2[[#This Row],[GABI Title (Personnel tab, colum B) - Select from pull down value]],Naming!$C$3:$H$23,5,FALSE)</f>
        <v>#N/A</v>
      </c>
      <c r="D38" s="492"/>
      <c r="E38" s="495"/>
      <c r="F38" s="496"/>
      <c r="G38" s="626">
        <f t="shared" si="7"/>
        <v>0</v>
      </c>
      <c r="H38" s="500"/>
      <c r="I38" s="626">
        <f t="shared" si="5"/>
        <v>0</v>
      </c>
      <c r="J38" s="630">
        <f t="shared" si="6"/>
        <v>0</v>
      </c>
      <c r="K38" s="631" t="str">
        <f t="shared" si="8"/>
        <v xml:space="preserve"> </v>
      </c>
      <c r="L38" s="459" t="str">
        <f t="shared" si="4"/>
        <v xml:space="preserve"> </v>
      </c>
    </row>
    <row r="39" spans="1:12" ht="14.25">
      <c r="A39" s="491"/>
      <c r="B39" s="492"/>
      <c r="C39" s="623" t="e">
        <f>VLOOKUP(Table2[[#This Row],[GABI Title (Personnel tab, colum B) - Select from pull down value]],Naming!$C$3:$H$23,5,FALSE)</f>
        <v>#N/A</v>
      </c>
      <c r="D39" s="492"/>
      <c r="E39" s="495"/>
      <c r="F39" s="496"/>
      <c r="G39" s="626">
        <f t="shared" si="7"/>
        <v>0</v>
      </c>
      <c r="H39" s="500"/>
      <c r="I39" s="626">
        <f t="shared" si="5"/>
        <v>0</v>
      </c>
      <c r="J39" s="630">
        <f t="shared" si="6"/>
        <v>0</v>
      </c>
      <c r="K39" s="631" t="str">
        <f t="shared" si="8"/>
        <v xml:space="preserve"> </v>
      </c>
      <c r="L39" s="459" t="str">
        <f t="shared" si="4"/>
        <v xml:space="preserve"> </v>
      </c>
    </row>
    <row r="40" spans="1:12" ht="14.25">
      <c r="A40" s="491"/>
      <c r="B40" s="492"/>
      <c r="C40" s="623" t="e">
        <f>VLOOKUP(Table2[[#This Row],[GABI Title (Personnel tab, colum B) - Select from pull down value]],Naming!$C$3:$H$23,5,FALSE)</f>
        <v>#N/A</v>
      </c>
      <c r="D40" s="492"/>
      <c r="E40" s="495"/>
      <c r="F40" s="496"/>
      <c r="G40" s="626">
        <f t="shared" si="7"/>
        <v>0</v>
      </c>
      <c r="H40" s="500"/>
      <c r="I40" s="626">
        <f t="shared" si="5"/>
        <v>0</v>
      </c>
      <c r="J40" s="630">
        <f t="shared" si="6"/>
        <v>0</v>
      </c>
      <c r="K40" s="631" t="str">
        <f t="shared" si="8"/>
        <v xml:space="preserve"> </v>
      </c>
      <c r="L40" s="459" t="str">
        <f t="shared" si="4"/>
        <v xml:space="preserve"> </v>
      </c>
    </row>
    <row r="41" spans="1:12" ht="14.25">
      <c r="A41" s="491"/>
      <c r="B41" s="492"/>
      <c r="C41" s="623" t="e">
        <f>VLOOKUP(Table2[[#This Row],[GABI Title (Personnel tab, colum B) - Select from pull down value]],Naming!$C$3:$H$23,5,FALSE)</f>
        <v>#N/A</v>
      </c>
      <c r="D41" s="492"/>
      <c r="E41" s="495"/>
      <c r="F41" s="496"/>
      <c r="G41" s="626">
        <f t="shared" si="7"/>
        <v>0</v>
      </c>
      <c r="H41" s="500"/>
      <c r="I41" s="626">
        <f t="shared" si="5"/>
        <v>0</v>
      </c>
      <c r="J41" s="630">
        <f t="shared" si="6"/>
        <v>0</v>
      </c>
      <c r="K41" s="631" t="str">
        <f t="shared" si="8"/>
        <v xml:space="preserve"> </v>
      </c>
      <c r="L41" s="459" t="str">
        <f t="shared" si="4"/>
        <v xml:space="preserve"> </v>
      </c>
    </row>
    <row r="42" spans="1:12" ht="14.25">
      <c r="A42" s="491"/>
      <c r="B42" s="492"/>
      <c r="C42" s="623" t="e">
        <f>VLOOKUP(Table2[[#This Row],[GABI Title (Personnel tab, colum B) - Select from pull down value]],Naming!$C$3:$H$23,5,FALSE)</f>
        <v>#N/A</v>
      </c>
      <c r="D42" s="492"/>
      <c r="E42" s="495"/>
      <c r="F42" s="496"/>
      <c r="G42" s="626">
        <f t="shared" si="7"/>
        <v>0</v>
      </c>
      <c r="H42" s="500"/>
      <c r="I42" s="626">
        <f t="shared" si="5"/>
        <v>0</v>
      </c>
      <c r="J42" s="630">
        <f t="shared" si="6"/>
        <v>0</v>
      </c>
      <c r="K42" s="631" t="str">
        <f t="shared" si="8"/>
        <v xml:space="preserve"> </v>
      </c>
      <c r="L42" s="459" t="str">
        <f t="shared" si="4"/>
        <v xml:space="preserve"> </v>
      </c>
    </row>
    <row r="43" spans="1:12" ht="14.25">
      <c r="A43" s="491"/>
      <c r="B43" s="492"/>
      <c r="C43" s="623" t="e">
        <f>VLOOKUP(Table2[[#This Row],[GABI Title (Personnel tab, colum B) - Select from pull down value]],Naming!$C$3:$H$23,5,FALSE)</f>
        <v>#N/A</v>
      </c>
      <c r="D43" s="492"/>
      <c r="E43" s="495"/>
      <c r="F43" s="496"/>
      <c r="G43" s="626">
        <f t="shared" si="7"/>
        <v>0</v>
      </c>
      <c r="H43" s="500"/>
      <c r="I43" s="626">
        <f t="shared" si="5"/>
        <v>0</v>
      </c>
      <c r="J43" s="630">
        <f t="shared" si="6"/>
        <v>0</v>
      </c>
      <c r="K43" s="631" t="str">
        <f t="shared" si="8"/>
        <v xml:space="preserve"> </v>
      </c>
      <c r="L43" s="459" t="str">
        <f t="shared" si="4"/>
        <v xml:space="preserve"> </v>
      </c>
    </row>
    <row r="44" spans="1:12" ht="14.25">
      <c r="A44" s="491"/>
      <c r="B44" s="492"/>
      <c r="C44" s="623" t="e">
        <f>VLOOKUP(Table2[[#This Row],[GABI Title (Personnel tab, colum B) - Select from pull down value]],Naming!$C$3:$H$23,5,FALSE)</f>
        <v>#N/A</v>
      </c>
      <c r="D44" s="492"/>
      <c r="E44" s="495"/>
      <c r="F44" s="496"/>
      <c r="G44" s="626">
        <f t="shared" si="7"/>
        <v>0</v>
      </c>
      <c r="H44" s="500"/>
      <c r="I44" s="626">
        <f t="shared" si="5"/>
        <v>0</v>
      </c>
      <c r="J44" s="630">
        <f t="shared" si="6"/>
        <v>0</v>
      </c>
      <c r="K44" s="631" t="str">
        <f t="shared" si="8"/>
        <v xml:space="preserve"> </v>
      </c>
      <c r="L44" s="459" t="str">
        <f t="shared" si="4"/>
        <v xml:space="preserve"> </v>
      </c>
    </row>
    <row r="45" spans="1:12" ht="14.25">
      <c r="A45" s="491"/>
      <c r="B45" s="492"/>
      <c r="C45" s="623" t="e">
        <f>VLOOKUP(Table2[[#This Row],[GABI Title (Personnel tab, colum B) - Select from pull down value]],Naming!$C$3:$H$23,5,FALSE)</f>
        <v>#N/A</v>
      </c>
      <c r="D45" s="492"/>
      <c r="E45" s="495"/>
      <c r="F45" s="496"/>
      <c r="G45" s="626">
        <f t="shared" si="7"/>
        <v>0</v>
      </c>
      <c r="H45" s="500"/>
      <c r="I45" s="626">
        <f t="shared" si="5"/>
        <v>0</v>
      </c>
      <c r="J45" s="630">
        <f t="shared" si="6"/>
        <v>0</v>
      </c>
      <c r="K45" s="631" t="str">
        <f t="shared" si="8"/>
        <v xml:space="preserve"> </v>
      </c>
      <c r="L45" s="459" t="str">
        <f t="shared" si="4"/>
        <v xml:space="preserve"> </v>
      </c>
    </row>
    <row r="46" spans="1:12" ht="14.25">
      <c r="A46" s="491"/>
      <c r="B46" s="492"/>
      <c r="C46" s="623" t="e">
        <f>VLOOKUP(Table2[[#This Row],[GABI Title (Personnel tab, colum B) - Select from pull down value]],Naming!$C$3:$H$23,5,FALSE)</f>
        <v>#N/A</v>
      </c>
      <c r="D46" s="492"/>
      <c r="E46" s="495"/>
      <c r="F46" s="496"/>
      <c r="G46" s="626">
        <f t="shared" si="7"/>
        <v>0</v>
      </c>
      <c r="H46" s="500"/>
      <c r="I46" s="626">
        <f t="shared" si="5"/>
        <v>0</v>
      </c>
      <c r="J46" s="630">
        <f t="shared" si="6"/>
        <v>0</v>
      </c>
      <c r="K46" s="631" t="str">
        <f t="shared" si="8"/>
        <v xml:space="preserve"> </v>
      </c>
      <c r="L46" s="459" t="str">
        <f t="shared" si="4"/>
        <v xml:space="preserve"> </v>
      </c>
    </row>
    <row r="47" spans="1:12" ht="14.25">
      <c r="A47" s="491"/>
      <c r="B47" s="492"/>
      <c r="C47" s="623" t="e">
        <f>VLOOKUP(Table2[[#This Row],[GABI Title (Personnel tab, colum B) - Select from pull down value]],Naming!$C$3:$H$23,5,FALSE)</f>
        <v>#N/A</v>
      </c>
      <c r="D47" s="492"/>
      <c r="E47" s="495"/>
      <c r="F47" s="496"/>
      <c r="G47" s="626">
        <f t="shared" si="7"/>
        <v>0</v>
      </c>
      <c r="H47" s="500"/>
      <c r="I47" s="626">
        <f t="shared" si="5"/>
        <v>0</v>
      </c>
      <c r="J47" s="630">
        <f t="shared" si="6"/>
        <v>0</v>
      </c>
      <c r="K47" s="631" t="str">
        <f t="shared" si="8"/>
        <v xml:space="preserve"> </v>
      </c>
      <c r="L47" s="459" t="str">
        <f t="shared" si="4"/>
        <v xml:space="preserve"> </v>
      </c>
    </row>
    <row r="48" spans="1:12" ht="14.25">
      <c r="A48" s="491"/>
      <c r="B48" s="638"/>
      <c r="C48" s="623" t="e">
        <f>VLOOKUP(Table2[[#This Row],[GABI Title (Personnel tab, colum B) - Select from pull down value]],Naming!$C$3:$H$23,5,FALSE)</f>
        <v>#N/A</v>
      </c>
      <c r="D48" s="639"/>
      <c r="E48" s="495"/>
      <c r="F48" s="640"/>
      <c r="G48" s="626">
        <f>E48*F48</f>
        <v>0</v>
      </c>
      <c r="H48" s="641"/>
      <c r="I48" s="642">
        <f>G48*H48*1%</f>
        <v>0</v>
      </c>
      <c r="J48" s="643">
        <f>G48+I48</f>
        <v>0</v>
      </c>
      <c r="K48" s="644" t="str">
        <f>IF(I48&gt;0,I48/(E48*F48*H48)," ")</f>
        <v xml:space="preserve"> </v>
      </c>
      <c r="L48" s="459" t="str">
        <f t="shared" si="4"/>
        <v xml:space="preserve"> </v>
      </c>
    </row>
    <row r="49" spans="1:12" ht="14.25">
      <c r="A49" s="491"/>
      <c r="B49" s="638"/>
      <c r="C49" s="623" t="e">
        <f>VLOOKUP(Table2[[#This Row],[GABI Title (Personnel tab, colum B) - Select from pull down value]],Naming!$C$3:$H$23,5,FALSE)</f>
        <v>#N/A</v>
      </c>
      <c r="D49" s="639"/>
      <c r="E49" s="495"/>
      <c r="F49" s="640"/>
      <c r="G49" s="626">
        <f>E49*F49</f>
        <v>0</v>
      </c>
      <c r="H49" s="641"/>
      <c r="I49" s="642">
        <f>G49*H49*1%</f>
        <v>0</v>
      </c>
      <c r="J49" s="643">
        <f>G49+I49</f>
        <v>0</v>
      </c>
      <c r="K49" s="644" t="str">
        <f>IF(I49&gt;0,I49/(E49*F49*H49)," ")</f>
        <v xml:space="preserve"> </v>
      </c>
      <c r="L49" s="459" t="str">
        <f t="shared" si="4"/>
        <v xml:space="preserve"> </v>
      </c>
    </row>
    <row r="50" spans="1:12" ht="14.25">
      <c r="A50" s="491"/>
      <c r="B50" s="492"/>
      <c r="C50" s="623" t="e">
        <f>VLOOKUP(Table2[[#This Row],[GABI Title (Personnel tab, colum B) - Select from pull down value]],Naming!$C$3:$H$23,5,FALSE)</f>
        <v>#N/A</v>
      </c>
      <c r="D50" s="492"/>
      <c r="E50" s="495"/>
      <c r="F50" s="496"/>
      <c r="G50" s="626">
        <f t="shared" si="7"/>
        <v>0</v>
      </c>
      <c r="H50" s="500"/>
      <c r="I50" s="626">
        <f t="shared" si="5"/>
        <v>0</v>
      </c>
      <c r="J50" s="630">
        <f t="shared" si="6"/>
        <v>0</v>
      </c>
      <c r="K50" s="631" t="str">
        <f t="shared" si="8"/>
        <v xml:space="preserve"> </v>
      </c>
      <c r="L50" s="459" t="str">
        <f t="shared" si="4"/>
        <v xml:space="preserve"> </v>
      </c>
    </row>
    <row r="51" spans="1:12" ht="14.25">
      <c r="A51" s="491"/>
      <c r="B51" s="492"/>
      <c r="C51" s="623" t="e">
        <f>VLOOKUP(Table2[[#This Row],[GABI Title (Personnel tab, colum B) - Select from pull down value]],Naming!$C$3:$H$23,5,FALSE)</f>
        <v>#N/A</v>
      </c>
      <c r="D51" s="492"/>
      <c r="E51" s="495"/>
      <c r="F51" s="496"/>
      <c r="G51" s="626">
        <f t="shared" si="7"/>
        <v>0</v>
      </c>
      <c r="H51" s="500"/>
      <c r="I51" s="626">
        <f t="shared" si="5"/>
        <v>0</v>
      </c>
      <c r="J51" s="630">
        <f t="shared" si="6"/>
        <v>0</v>
      </c>
      <c r="K51" s="631" t="str">
        <f t="shared" si="8"/>
        <v xml:space="preserve"> </v>
      </c>
      <c r="L51" s="459" t="str">
        <f t="shared" si="4"/>
        <v xml:space="preserve"> </v>
      </c>
    </row>
    <row r="52" spans="1:12" ht="14.25">
      <c r="A52" s="491"/>
      <c r="B52" s="492"/>
      <c r="C52" s="623" t="e">
        <f>VLOOKUP(Table2[[#This Row],[GABI Title (Personnel tab, colum B) - Select from pull down value]],Naming!$C$3:$H$23,5,FALSE)</f>
        <v>#N/A</v>
      </c>
      <c r="D52" s="492"/>
      <c r="E52" s="495"/>
      <c r="F52" s="496"/>
      <c r="G52" s="626">
        <f t="shared" si="7"/>
        <v>0</v>
      </c>
      <c r="H52" s="500"/>
      <c r="I52" s="626">
        <f t="shared" si="5"/>
        <v>0</v>
      </c>
      <c r="J52" s="630">
        <f t="shared" si="6"/>
        <v>0</v>
      </c>
      <c r="K52" s="631" t="str">
        <f t="shared" si="8"/>
        <v xml:space="preserve"> </v>
      </c>
      <c r="L52" s="459" t="str">
        <f t="shared" si="4"/>
        <v xml:space="preserve"> </v>
      </c>
    </row>
    <row r="53" spans="1:12" ht="14.25">
      <c r="A53" s="491"/>
      <c r="B53" s="492"/>
      <c r="C53" s="623" t="e">
        <f>VLOOKUP(Table2[[#This Row],[GABI Title (Personnel tab, colum B) - Select from pull down value]],Naming!$C$3:$H$23,5,FALSE)</f>
        <v>#N/A</v>
      </c>
      <c r="D53" s="492"/>
      <c r="E53" s="495"/>
      <c r="F53" s="496"/>
      <c r="G53" s="626">
        <f t="shared" si="7"/>
        <v>0</v>
      </c>
      <c r="H53" s="500"/>
      <c r="I53" s="626">
        <f t="shared" si="5"/>
        <v>0</v>
      </c>
      <c r="J53" s="630">
        <f t="shared" si="6"/>
        <v>0</v>
      </c>
      <c r="K53" s="631" t="str">
        <f t="shared" si="8"/>
        <v xml:space="preserve"> </v>
      </c>
      <c r="L53" s="459" t="str">
        <f t="shared" si="4"/>
        <v xml:space="preserve"> </v>
      </c>
    </row>
    <row r="54" spans="1:12" ht="14.25">
      <c r="A54" s="491"/>
      <c r="B54" s="492"/>
      <c r="C54" s="623" t="e">
        <f>VLOOKUP(Table2[[#This Row],[GABI Title (Personnel tab, colum B) - Select from pull down value]],Naming!$C$3:$H$23,5,FALSE)</f>
        <v>#N/A</v>
      </c>
      <c r="D54" s="492"/>
      <c r="E54" s="495"/>
      <c r="F54" s="496"/>
      <c r="G54" s="626">
        <f t="shared" si="7"/>
        <v>0</v>
      </c>
      <c r="H54" s="500"/>
      <c r="I54" s="626">
        <f t="shared" si="5"/>
        <v>0</v>
      </c>
      <c r="J54" s="630">
        <f t="shared" si="6"/>
        <v>0</v>
      </c>
      <c r="K54" s="631" t="str">
        <f t="shared" si="8"/>
        <v xml:space="preserve"> </v>
      </c>
      <c r="L54" s="459" t="str">
        <f t="shared" si="4"/>
        <v xml:space="preserve"> </v>
      </c>
    </row>
    <row r="55" spans="1:12" ht="14.25">
      <c r="A55" s="491"/>
      <c r="B55" s="492"/>
      <c r="C55" s="623" t="e">
        <f>VLOOKUP(Table2[[#This Row],[GABI Title (Personnel tab, colum B) - Select from pull down value]],Naming!$C$3:$H$23,5,FALSE)</f>
        <v>#N/A</v>
      </c>
      <c r="D55" s="492"/>
      <c r="E55" s="495"/>
      <c r="F55" s="496"/>
      <c r="G55" s="626">
        <f t="shared" si="7"/>
        <v>0</v>
      </c>
      <c r="H55" s="500"/>
      <c r="I55" s="626">
        <f t="shared" si="5"/>
        <v>0</v>
      </c>
      <c r="J55" s="630">
        <f t="shared" si="6"/>
        <v>0</v>
      </c>
      <c r="K55" s="631" t="str">
        <f t="shared" si="8"/>
        <v xml:space="preserve"> </v>
      </c>
      <c r="L55" s="459" t="str">
        <f t="shared" si="4"/>
        <v xml:space="preserve"> </v>
      </c>
    </row>
    <row r="56" spans="1:12" ht="14.25">
      <c r="A56" s="491"/>
      <c r="B56" s="492"/>
      <c r="C56" s="623" t="e">
        <f>VLOOKUP(Table2[[#This Row],[GABI Title (Personnel tab, colum B) - Select from pull down value]],Naming!$C$3:$H$23,5,FALSE)</f>
        <v>#N/A</v>
      </c>
      <c r="D56" s="492"/>
      <c r="E56" s="495"/>
      <c r="F56" s="496"/>
      <c r="G56" s="626">
        <f t="shared" si="7"/>
        <v>0</v>
      </c>
      <c r="H56" s="500"/>
      <c r="I56" s="626">
        <f t="shared" si="5"/>
        <v>0</v>
      </c>
      <c r="J56" s="630">
        <f t="shared" si="6"/>
        <v>0</v>
      </c>
      <c r="K56" s="631" t="str">
        <f t="shared" si="8"/>
        <v xml:space="preserve"> </v>
      </c>
      <c r="L56" s="459" t="str">
        <f t="shared" si="4"/>
        <v xml:space="preserve"> </v>
      </c>
    </row>
    <row r="57" spans="1:12" ht="14.25">
      <c r="A57" s="491"/>
      <c r="B57" s="492"/>
      <c r="C57" s="623" t="e">
        <f>VLOOKUP(Table2[[#This Row],[GABI Title (Personnel tab, colum B) - Select from pull down value]],Naming!$C$3:$H$23,5,FALSE)</f>
        <v>#N/A</v>
      </c>
      <c r="D57" s="492"/>
      <c r="E57" s="495"/>
      <c r="F57" s="496"/>
      <c r="G57" s="626">
        <f t="shared" si="7"/>
        <v>0</v>
      </c>
      <c r="H57" s="500"/>
      <c r="I57" s="626">
        <f t="shared" si="5"/>
        <v>0</v>
      </c>
      <c r="J57" s="630">
        <f t="shared" si="6"/>
        <v>0</v>
      </c>
      <c r="K57" s="631" t="str">
        <f t="shared" si="8"/>
        <v xml:space="preserve"> </v>
      </c>
      <c r="L57" s="459" t="str">
        <f t="shared" si="4"/>
        <v xml:space="preserve"> </v>
      </c>
    </row>
    <row r="58" spans="1:12" ht="14.25">
      <c r="A58" s="491"/>
      <c r="B58" s="492"/>
      <c r="C58" s="623" t="e">
        <f>VLOOKUP(Table2[[#This Row],[GABI Title (Personnel tab, colum B) - Select from pull down value]],Naming!$C$3:$H$23,5,FALSE)</f>
        <v>#N/A</v>
      </c>
      <c r="D58" s="492"/>
      <c r="E58" s="495"/>
      <c r="F58" s="496"/>
      <c r="G58" s="626">
        <f t="shared" si="7"/>
        <v>0</v>
      </c>
      <c r="H58" s="500"/>
      <c r="I58" s="626">
        <f t="shared" si="5"/>
        <v>0</v>
      </c>
      <c r="J58" s="630">
        <f t="shared" si="6"/>
        <v>0</v>
      </c>
      <c r="K58" s="631" t="str">
        <f t="shared" si="8"/>
        <v xml:space="preserve"> </v>
      </c>
      <c r="L58" s="459" t="str">
        <f t="shared" si="4"/>
        <v xml:space="preserve"> </v>
      </c>
    </row>
    <row r="59" spans="1:12" ht="14.25">
      <c r="A59" s="491"/>
      <c r="B59" s="492"/>
      <c r="C59" s="623" t="e">
        <f>VLOOKUP(Table2[[#This Row],[GABI Title (Personnel tab, colum B) - Select from pull down value]],Naming!$C$3:$H$23,5,FALSE)</f>
        <v>#N/A</v>
      </c>
      <c r="D59" s="492"/>
      <c r="E59" s="495"/>
      <c r="F59" s="496"/>
      <c r="G59" s="626">
        <f t="shared" si="7"/>
        <v>0</v>
      </c>
      <c r="H59" s="500"/>
      <c r="I59" s="626">
        <f t="shared" si="5"/>
        <v>0</v>
      </c>
      <c r="J59" s="630">
        <f t="shared" si="6"/>
        <v>0</v>
      </c>
      <c r="K59" s="631" t="str">
        <f t="shared" si="8"/>
        <v xml:space="preserve"> </v>
      </c>
      <c r="L59" s="459" t="str">
        <f t="shared" si="4"/>
        <v xml:space="preserve"> </v>
      </c>
    </row>
    <row r="60" spans="1:12" ht="14.25">
      <c r="A60" s="491"/>
      <c r="B60" s="497"/>
      <c r="C60" s="623" t="e">
        <f>VLOOKUP(Table2[[#This Row],[GABI Title (Personnel tab, colum B) - Select from pull down value]],Naming!$C$3:$H$23,5,FALSE)</f>
        <v>#N/A</v>
      </c>
      <c r="D60" s="497"/>
      <c r="E60" s="498"/>
      <c r="F60" s="499"/>
      <c r="G60" s="628">
        <f t="shared" si="7"/>
        <v>0</v>
      </c>
      <c r="H60" s="501"/>
      <c r="I60" s="628">
        <f t="shared" si="5"/>
        <v>0</v>
      </c>
      <c r="J60" s="634">
        <f t="shared" si="6"/>
        <v>0</v>
      </c>
      <c r="K60" s="635" t="str">
        <f t="shared" si="8"/>
        <v xml:space="preserve"> </v>
      </c>
      <c r="L60" s="459" t="str">
        <f t="shared" si="4"/>
        <v xml:space="preserve"> </v>
      </c>
    </row>
    <row r="61" spans="1:12" ht="14.25">
      <c r="A61" s="491"/>
      <c r="B61" s="492"/>
      <c r="C61" s="623" t="e">
        <f>VLOOKUP(Table2[[#This Row],[GABI Title (Personnel tab, colum B) - Select from pull down value]],Naming!$C$3:$H$23,5,FALSE)</f>
        <v>#N/A</v>
      </c>
      <c r="D61" s="492"/>
      <c r="E61" s="495"/>
      <c r="F61" s="496"/>
      <c r="G61" s="626">
        <f t="shared" si="7"/>
        <v>0</v>
      </c>
      <c r="H61" s="500"/>
      <c r="I61" s="626">
        <f t="shared" si="5"/>
        <v>0</v>
      </c>
      <c r="J61" s="630">
        <f t="shared" si="6"/>
        <v>0</v>
      </c>
      <c r="K61" s="631" t="str">
        <f t="shared" si="8"/>
        <v xml:space="preserve"> </v>
      </c>
      <c r="L61" s="459" t="str">
        <f t="shared" si="4"/>
        <v xml:space="preserve"> </v>
      </c>
    </row>
    <row r="62" spans="1:12" ht="14.25">
      <c r="A62" s="491"/>
      <c r="B62" s="492"/>
      <c r="C62" s="623" t="e">
        <f>VLOOKUP(Table2[[#This Row],[GABI Title (Personnel tab, colum B) - Select from pull down value]],Naming!$C$3:$H$23,5,FALSE)</f>
        <v>#N/A</v>
      </c>
      <c r="D62" s="492"/>
      <c r="E62" s="495"/>
      <c r="F62" s="496"/>
      <c r="G62" s="626">
        <f t="shared" si="0"/>
        <v>0</v>
      </c>
      <c r="H62" s="500"/>
      <c r="I62" s="626">
        <f t="shared" si="1"/>
        <v>0</v>
      </c>
      <c r="J62" s="630">
        <f t="shared" si="2"/>
        <v>0</v>
      </c>
      <c r="K62" s="631" t="str">
        <f t="shared" si="3"/>
        <v xml:space="preserve"> </v>
      </c>
      <c r="L62" s="459" t="str">
        <f t="shared" si="4"/>
        <v xml:space="preserve"> </v>
      </c>
    </row>
    <row r="63" spans="1:12" ht="14.25">
      <c r="A63" s="491"/>
      <c r="B63" s="492"/>
      <c r="C63" s="623" t="e">
        <f>VLOOKUP(Table2[[#This Row],[GABI Title (Personnel tab, colum B) - Select from pull down value]],Naming!$C$3:$H$23,5,FALSE)</f>
        <v>#N/A</v>
      </c>
      <c r="D63" s="492"/>
      <c r="E63" s="495"/>
      <c r="F63" s="496"/>
      <c r="G63" s="626">
        <f t="shared" si="0"/>
        <v>0</v>
      </c>
      <c r="H63" s="500"/>
      <c r="I63" s="626">
        <f t="shared" si="1"/>
        <v>0</v>
      </c>
      <c r="J63" s="630">
        <f t="shared" si="2"/>
        <v>0</v>
      </c>
      <c r="K63" s="631" t="str">
        <f t="shared" si="3"/>
        <v xml:space="preserve"> </v>
      </c>
      <c r="L63" s="459" t="str">
        <f t="shared" si="4"/>
        <v xml:space="preserve"> </v>
      </c>
    </row>
    <row r="64" spans="1:12" ht="14.25">
      <c r="A64" s="491"/>
      <c r="B64" s="492"/>
      <c r="C64" s="623" t="e">
        <f>VLOOKUP(Table2[[#This Row],[GABI Title (Personnel tab, colum B) - Select from pull down value]],Naming!$C$3:$H$23,5,FALSE)</f>
        <v>#N/A</v>
      </c>
      <c r="D64" s="492"/>
      <c r="E64" s="495"/>
      <c r="F64" s="496"/>
      <c r="G64" s="626">
        <f t="shared" si="0"/>
        <v>0</v>
      </c>
      <c r="H64" s="500"/>
      <c r="I64" s="626">
        <f t="shared" si="1"/>
        <v>0</v>
      </c>
      <c r="J64" s="630">
        <f t="shared" si="2"/>
        <v>0</v>
      </c>
      <c r="K64" s="631" t="str">
        <f t="shared" si="3"/>
        <v xml:space="preserve"> </v>
      </c>
      <c r="L64" s="459" t="str">
        <f t="shared" si="4"/>
        <v xml:space="preserve"> </v>
      </c>
    </row>
    <row r="65" spans="1:12" ht="14.25">
      <c r="A65" s="491"/>
      <c r="B65" s="492"/>
      <c r="C65" s="623" t="e">
        <f>VLOOKUP(Table2[[#This Row],[GABI Title (Personnel tab, colum B) - Select from pull down value]],Naming!$C$3:$H$23,5,FALSE)</f>
        <v>#N/A</v>
      </c>
      <c r="D65" s="492"/>
      <c r="E65" s="495"/>
      <c r="F65" s="496"/>
      <c r="G65" s="626">
        <f t="shared" si="0"/>
        <v>0</v>
      </c>
      <c r="H65" s="500"/>
      <c r="I65" s="626">
        <f t="shared" si="1"/>
        <v>0</v>
      </c>
      <c r="J65" s="630">
        <f t="shared" si="2"/>
        <v>0</v>
      </c>
      <c r="K65" s="631" t="str">
        <f t="shared" si="3"/>
        <v xml:space="preserve"> </v>
      </c>
      <c r="L65" s="459" t="str">
        <f t="shared" si="4"/>
        <v xml:space="preserve"> </v>
      </c>
    </row>
    <row r="66" spans="1:12" ht="14.25">
      <c r="A66" s="617"/>
      <c r="B66" s="618"/>
      <c r="C66" s="625" t="e">
        <f>VLOOKUP(Table2[[#This Row],[GABI Title (Personnel tab, colum B) - Select from pull down value]],Naming!$C$3:$H$23,5,FALSE)</f>
        <v>#N/A</v>
      </c>
      <c r="D66" s="618"/>
      <c r="E66" s="619"/>
      <c r="F66" s="620"/>
      <c r="G66" s="629">
        <f>E66*F66</f>
        <v>0</v>
      </c>
      <c r="H66" s="621"/>
      <c r="I66" s="629">
        <f>G66*H66*1%</f>
        <v>0</v>
      </c>
      <c r="J66" s="636">
        <f>G66+I66</f>
        <v>0</v>
      </c>
      <c r="K66" s="637" t="str">
        <f>IF(I66&gt;0,I66/(E66*F66*H66)," ")</f>
        <v xml:space="preserve"> </v>
      </c>
      <c r="L66" s="459" t="str">
        <f t="shared" si="4"/>
        <v xml:space="preserve"> </v>
      </c>
    </row>
    <row r="67" spans="1:12" ht="14.25">
      <c r="A67" s="617"/>
      <c r="B67" s="618"/>
      <c r="C67" s="625" t="e">
        <f>VLOOKUP(Table2[[#This Row],[GABI Title (Personnel tab, colum B) - Select from pull down value]],Naming!$C$3:$H$23,5,FALSE)</f>
        <v>#N/A</v>
      </c>
      <c r="D67" s="618"/>
      <c r="E67" s="619"/>
      <c r="F67" s="620"/>
      <c r="G67" s="629">
        <f>E67*F67</f>
        <v>0</v>
      </c>
      <c r="H67" s="621"/>
      <c r="I67" s="629">
        <f>G67*H67*1%</f>
        <v>0</v>
      </c>
      <c r="J67" s="636">
        <f>G67+I67</f>
        <v>0</v>
      </c>
      <c r="K67" s="637" t="str">
        <f>IF(I67&gt;0,I67/(E67*F67*H67)," ")</f>
        <v xml:space="preserve"> </v>
      </c>
      <c r="L67" s="459" t="str">
        <f t="shared" si="4"/>
        <v xml:space="preserve"> </v>
      </c>
    </row>
    <row r="68" spans="1:12" ht="14.25">
      <c r="A68" s="617"/>
      <c r="B68" s="618"/>
      <c r="C68" s="625" t="e">
        <f>VLOOKUP(Table2[[#This Row],[GABI Title (Personnel tab, colum B) - Select from pull down value]],Naming!$C$3:$H$23,5,FALSE)</f>
        <v>#N/A</v>
      </c>
      <c r="D68" s="618"/>
      <c r="E68" s="619"/>
      <c r="F68" s="620"/>
      <c r="G68" s="629">
        <f>E68*F68</f>
        <v>0</v>
      </c>
      <c r="H68" s="621"/>
      <c r="I68" s="629">
        <f>G68*H68*1%</f>
        <v>0</v>
      </c>
      <c r="J68" s="636">
        <f>G68+I68</f>
        <v>0</v>
      </c>
      <c r="K68" s="637" t="str">
        <f>IF(I68&gt;0,I68/(E68*F68*H68)," ")</f>
        <v xml:space="preserve"> </v>
      </c>
      <c r="L68" s="459" t="str">
        <f t="shared" si="4"/>
        <v xml:space="preserve"> </v>
      </c>
    </row>
    <row r="69" spans="1:12" ht="14.25">
      <c r="A69" s="617"/>
      <c r="B69" s="618"/>
      <c r="C69" s="625" t="e">
        <f>VLOOKUP(Table2[[#This Row],[GABI Title (Personnel tab, colum B) - Select from pull down value]],Naming!$C$3:$H$23,5,FALSE)</f>
        <v>#N/A</v>
      </c>
      <c r="D69" s="618"/>
      <c r="E69" s="619"/>
      <c r="F69" s="620"/>
      <c r="G69" s="629">
        <f>E69*F69</f>
        <v>0</v>
      </c>
      <c r="H69" s="621"/>
      <c r="I69" s="629">
        <f>G69*H69*1%</f>
        <v>0</v>
      </c>
      <c r="J69" s="636">
        <f>G69+I69</f>
        <v>0</v>
      </c>
      <c r="K69" s="637" t="str">
        <f>IF(I69&gt;0,I69/(E69*F69*H69)," ")</f>
        <v xml:space="preserve"> </v>
      </c>
      <c r="L69" s="459" t="str">
        <f t="shared" si="4"/>
        <v xml:space="preserve"> </v>
      </c>
    </row>
    <row r="70" spans="1:12" ht="14.25">
      <c r="A70" s="734" t="s">
        <v>454</v>
      </c>
      <c r="B70" s="734"/>
      <c r="C70" s="734"/>
      <c r="D70" s="734"/>
      <c r="E70" s="734"/>
      <c r="F70" s="734"/>
      <c r="G70" s="734"/>
      <c r="H70" s="734"/>
      <c r="I70" s="609">
        <f>SUM(I10:I69)</f>
        <v>494</v>
      </c>
      <c r="J70" s="414"/>
      <c r="K70" s="361"/>
    </row>
    <row r="71" spans="1:12" ht="14.25">
      <c r="A71" s="412"/>
      <c r="B71" s="412"/>
      <c r="C71" s="412"/>
      <c r="D71" s="412"/>
      <c r="E71" s="412"/>
      <c r="F71" s="412"/>
      <c r="G71" s="412"/>
      <c r="H71" s="412"/>
      <c r="I71" s="413"/>
      <c r="J71" s="414"/>
      <c r="K71" s="361"/>
    </row>
    <row r="72" spans="1:12">
      <c r="A72" s="420" t="s">
        <v>455</v>
      </c>
      <c r="B72" s="420"/>
      <c r="C72" s="420"/>
      <c r="D72" s="458"/>
      <c r="E72" s="420"/>
      <c r="F72" s="421"/>
      <c r="G72" s="422"/>
      <c r="H72" s="420"/>
      <c r="I72" s="423"/>
    </row>
    <row r="77" spans="1:12">
      <c r="B77" s="511"/>
      <c r="C77" s="511"/>
      <c r="D77" s="512"/>
      <c r="E77" s="511"/>
      <c r="F77" s="513"/>
      <c r="G77" s="514"/>
      <c r="H77" s="511"/>
      <c r="I77" s="515"/>
      <c r="J77" s="515"/>
    </row>
    <row r="78" spans="1:12">
      <c r="B78" s="511"/>
      <c r="C78" s="511"/>
      <c r="D78" s="512"/>
      <c r="E78" s="511"/>
      <c r="F78" s="513"/>
      <c r="G78" s="514"/>
      <c r="H78" s="511"/>
      <c r="I78" s="515"/>
      <c r="J78" s="515"/>
    </row>
    <row r="79" spans="1:12">
      <c r="B79" s="511"/>
      <c r="C79" s="511"/>
      <c r="D79" s="512"/>
      <c r="E79" s="511"/>
      <c r="F79" s="513"/>
      <c r="G79" s="514"/>
      <c r="H79" s="511"/>
      <c r="I79" s="515"/>
      <c r="J79" s="515"/>
    </row>
    <row r="80" spans="1:12" ht="38.25">
      <c r="B80" s="511"/>
      <c r="C80" s="510" t="s">
        <v>456</v>
      </c>
      <c r="D80" s="503" t="s">
        <v>457</v>
      </c>
      <c r="E80" s="504" t="s">
        <v>458</v>
      </c>
      <c r="F80" s="511"/>
      <c r="G80" s="514"/>
      <c r="H80" s="511"/>
      <c r="I80" s="515"/>
      <c r="J80" s="515"/>
    </row>
    <row r="81" spans="2:10">
      <c r="B81" s="511"/>
      <c r="C81" s="511"/>
      <c r="D81" s="505">
        <v>2</v>
      </c>
      <c r="E81" s="506"/>
      <c r="F81" s="511"/>
      <c r="G81" s="514"/>
      <c r="H81" s="511"/>
      <c r="I81" s="515"/>
      <c r="J81" s="515"/>
    </row>
    <row r="82" spans="2:10">
      <c r="B82" s="511"/>
      <c r="C82" s="511"/>
      <c r="D82" s="507" t="s">
        <v>450</v>
      </c>
      <c r="E82" s="506">
        <v>260</v>
      </c>
      <c r="F82" s="511"/>
      <c r="G82" s="514"/>
      <c r="H82" s="511"/>
      <c r="I82" s="515"/>
      <c r="J82" s="515"/>
    </row>
    <row r="83" spans="2:10">
      <c r="B83" s="511"/>
      <c r="C83" s="511"/>
      <c r="D83" s="505" t="s">
        <v>459</v>
      </c>
      <c r="E83" s="508">
        <v>260</v>
      </c>
      <c r="F83" s="511"/>
      <c r="G83" s="514"/>
      <c r="H83" s="511"/>
      <c r="I83" s="515"/>
      <c r="J83" s="515"/>
    </row>
    <row r="84" spans="2:10">
      <c r="B84" s="511"/>
      <c r="C84" s="511"/>
      <c r="D84" s="509"/>
      <c r="E84" s="506"/>
      <c r="F84" s="511"/>
      <c r="G84" s="514"/>
      <c r="H84" s="511"/>
      <c r="I84" s="515"/>
      <c r="J84" s="515"/>
    </row>
    <row r="85" spans="2:10">
      <c r="B85" s="511"/>
      <c r="C85" s="511"/>
      <c r="D85" s="505">
        <v>16</v>
      </c>
      <c r="E85" s="506"/>
      <c r="F85" s="511"/>
      <c r="G85" s="514"/>
      <c r="H85" s="511"/>
      <c r="I85" s="515"/>
      <c r="J85" s="515"/>
    </row>
    <row r="86" spans="2:10">
      <c r="B86" s="511"/>
      <c r="C86" s="511"/>
      <c r="D86" s="507" t="s">
        <v>453</v>
      </c>
      <c r="E86" s="506">
        <v>234</v>
      </c>
      <c r="F86" s="511"/>
      <c r="G86" s="514"/>
      <c r="H86" s="511"/>
      <c r="I86" s="515"/>
      <c r="J86" s="515"/>
    </row>
    <row r="87" spans="2:10">
      <c r="B87" s="511"/>
      <c r="C87" s="511"/>
      <c r="D87" s="505" t="s">
        <v>460</v>
      </c>
      <c r="E87" s="508">
        <v>234</v>
      </c>
      <c r="F87" s="511"/>
      <c r="G87" s="514"/>
      <c r="H87" s="511"/>
      <c r="I87" s="515"/>
      <c r="J87" s="515"/>
    </row>
    <row r="88" spans="2:10">
      <c r="B88" s="511"/>
      <c r="C88" s="511"/>
      <c r="D88" s="509"/>
      <c r="E88" s="506"/>
      <c r="F88" s="511"/>
      <c r="G88" s="514"/>
      <c r="H88" s="511"/>
      <c r="I88" s="515"/>
      <c r="J88" s="515"/>
    </row>
    <row r="89" spans="2:10">
      <c r="B89" s="511"/>
      <c r="C89" s="511"/>
      <c r="D89" s="505" t="s">
        <v>461</v>
      </c>
      <c r="E89" s="506"/>
      <c r="F89" s="511"/>
      <c r="G89" s="514"/>
      <c r="H89" s="511"/>
      <c r="I89" s="515"/>
      <c r="J89" s="515"/>
    </row>
    <row r="90" spans="2:10">
      <c r="B90" s="511"/>
      <c r="C90" s="511"/>
      <c r="D90" s="507" t="s">
        <v>462</v>
      </c>
      <c r="E90" s="506">
        <v>0</v>
      </c>
      <c r="F90" s="511"/>
      <c r="G90" s="514"/>
      <c r="H90" s="511"/>
      <c r="I90" s="515"/>
      <c r="J90" s="515"/>
    </row>
    <row r="91" spans="2:10">
      <c r="B91" s="511"/>
      <c r="C91" s="511"/>
      <c r="D91" s="505" t="s">
        <v>463</v>
      </c>
      <c r="E91" s="508">
        <v>0</v>
      </c>
      <c r="F91" s="511"/>
      <c r="G91" s="514"/>
      <c r="H91" s="511"/>
      <c r="I91" s="515"/>
      <c r="J91" s="515"/>
    </row>
    <row r="92" spans="2:10">
      <c r="B92" s="511"/>
      <c r="C92" s="511"/>
      <c r="D92" s="509"/>
      <c r="E92" s="506"/>
      <c r="F92" s="511"/>
      <c r="G92" s="514"/>
      <c r="H92" s="511"/>
      <c r="I92" s="515"/>
      <c r="J92" s="515"/>
    </row>
    <row r="93" spans="2:10">
      <c r="B93" s="511"/>
      <c r="C93" s="511"/>
      <c r="D93" s="505" t="s">
        <v>464</v>
      </c>
      <c r="E93" s="506">
        <v>494</v>
      </c>
      <c r="F93" s="511"/>
      <c r="G93" s="514"/>
      <c r="H93" s="511"/>
      <c r="I93" s="515"/>
      <c r="J93" s="515"/>
    </row>
    <row r="94" spans="2:10">
      <c r="B94" s="511"/>
      <c r="C94" s="511"/>
      <c r="D94"/>
      <c r="F94" s="511"/>
      <c r="G94" s="514"/>
      <c r="H94" s="511"/>
      <c r="I94" s="515"/>
      <c r="J94" s="515"/>
    </row>
    <row r="95" spans="2:10">
      <c r="B95" s="511"/>
      <c r="C95" s="511"/>
      <c r="D95"/>
      <c r="F95" s="511"/>
      <c r="G95" s="514"/>
      <c r="H95" s="511"/>
      <c r="I95" s="515"/>
      <c r="J95" s="515"/>
    </row>
    <row r="96" spans="2:10">
      <c r="B96" s="511"/>
      <c r="C96" s="511"/>
      <c r="D96"/>
      <c r="F96" s="511"/>
      <c r="G96" s="514"/>
      <c r="H96" s="511"/>
      <c r="I96" s="515"/>
      <c r="J96" s="515"/>
    </row>
    <row r="97" spans="2:10">
      <c r="B97" s="511"/>
      <c r="C97" s="511"/>
      <c r="D97"/>
      <c r="F97" s="511"/>
      <c r="G97" s="514"/>
      <c r="H97" s="511"/>
      <c r="I97" s="515"/>
      <c r="J97" s="515"/>
    </row>
    <row r="98" spans="2:10">
      <c r="B98" s="511"/>
      <c r="C98" s="511"/>
      <c r="D98"/>
      <c r="F98" s="513"/>
      <c r="G98" s="514"/>
      <c r="H98" s="511"/>
      <c r="I98" s="515"/>
      <c r="J98" s="515"/>
    </row>
    <row r="99" spans="2:10">
      <c r="D99"/>
    </row>
    <row r="100" spans="2:10">
      <c r="D100"/>
    </row>
    <row r="101" spans="2:10">
      <c r="D101"/>
    </row>
    <row r="102" spans="2:10">
      <c r="D102"/>
    </row>
    <row r="103" spans="2:10">
      <c r="D103"/>
    </row>
    <row r="104" spans="2:10">
      <c r="D104"/>
    </row>
    <row r="105" spans="2:10">
      <c r="D105"/>
    </row>
    <row r="106" spans="2:10">
      <c r="D106"/>
    </row>
    <row r="107" spans="2:10">
      <c r="D107"/>
    </row>
    <row r="108" spans="2:10">
      <c r="D108"/>
    </row>
    <row r="109" spans="2:10">
      <c r="D109"/>
    </row>
    <row r="110" spans="2:10">
      <c r="D110"/>
    </row>
    <row r="111" spans="2:10">
      <c r="D111"/>
    </row>
    <row r="112" spans="2:10">
      <c r="D112"/>
    </row>
    <row r="113" spans="4:4">
      <c r="D113"/>
    </row>
    <row r="114" spans="4:4">
      <c r="D114"/>
    </row>
    <row r="115" spans="4:4">
      <c r="D115"/>
    </row>
    <row r="116" spans="4:4">
      <c r="D116"/>
    </row>
    <row r="117" spans="4:4">
      <c r="D117"/>
    </row>
    <row r="118" spans="4:4">
      <c r="D118"/>
    </row>
    <row r="119" spans="4:4">
      <c r="D119"/>
    </row>
    <row r="120" spans="4:4">
      <c r="D120"/>
    </row>
    <row r="121" spans="4:4">
      <c r="D121"/>
    </row>
    <row r="122" spans="4:4">
      <c r="D122"/>
    </row>
    <row r="123" spans="4:4">
      <c r="D123"/>
    </row>
    <row r="124" spans="4:4">
      <c r="D124"/>
    </row>
    <row r="125" spans="4:4">
      <c r="D125"/>
    </row>
    <row r="126" spans="4:4">
      <c r="D126"/>
    </row>
    <row r="127" spans="4:4">
      <c r="D127"/>
    </row>
    <row r="128" spans="4:4">
      <c r="D128"/>
    </row>
    <row r="129" spans="4:4">
      <c r="D129"/>
    </row>
    <row r="130" spans="4:4">
      <c r="D130"/>
    </row>
    <row r="131" spans="4:4">
      <c r="D131"/>
    </row>
    <row r="132" spans="4:4">
      <c r="D132"/>
    </row>
    <row r="133" spans="4:4">
      <c r="D133"/>
    </row>
    <row r="134" spans="4:4">
      <c r="D134"/>
    </row>
    <row r="135" spans="4:4">
      <c r="D135"/>
    </row>
    <row r="136" spans="4:4">
      <c r="D136"/>
    </row>
    <row r="137" spans="4:4">
      <c r="D137"/>
    </row>
    <row r="138" spans="4:4">
      <c r="D138"/>
    </row>
    <row r="139" spans="4:4">
      <c r="D139"/>
    </row>
    <row r="140" spans="4:4">
      <c r="D140"/>
    </row>
    <row r="141" spans="4:4">
      <c r="D141"/>
    </row>
    <row r="142" spans="4:4">
      <c r="D142"/>
    </row>
    <row r="143" spans="4:4">
      <c r="D143"/>
    </row>
    <row r="144" spans="4:4">
      <c r="D144"/>
    </row>
    <row r="145" spans="4:4">
      <c r="D145"/>
    </row>
    <row r="146" spans="4:4">
      <c r="D146"/>
    </row>
    <row r="147" spans="4:4">
      <c r="D147"/>
    </row>
    <row r="148" spans="4:4">
      <c r="D148"/>
    </row>
    <row r="149" spans="4:4">
      <c r="D149"/>
    </row>
    <row r="150" spans="4:4">
      <c r="D150"/>
    </row>
    <row r="151" spans="4:4">
      <c r="D151"/>
    </row>
    <row r="152" spans="4:4">
      <c r="D152"/>
    </row>
    <row r="153" spans="4:4">
      <c r="D153"/>
    </row>
    <row r="154" spans="4:4">
      <c r="D154"/>
    </row>
    <row r="155" spans="4:4">
      <c r="D155"/>
    </row>
    <row r="156" spans="4:4">
      <c r="D156"/>
    </row>
    <row r="157" spans="4:4">
      <c r="D157"/>
    </row>
    <row r="158" spans="4:4">
      <c r="D158"/>
    </row>
    <row r="159" spans="4:4">
      <c r="D159"/>
    </row>
    <row r="160" spans="4:4">
      <c r="D160"/>
    </row>
    <row r="161" spans="4:4">
      <c r="D161"/>
    </row>
    <row r="162" spans="4:4">
      <c r="D162"/>
    </row>
    <row r="163" spans="4:4">
      <c r="D163"/>
    </row>
    <row r="164" spans="4:4">
      <c r="D164"/>
    </row>
    <row r="165" spans="4:4">
      <c r="D165"/>
    </row>
    <row r="166" spans="4:4">
      <c r="D166"/>
    </row>
    <row r="167" spans="4:4">
      <c r="D167"/>
    </row>
    <row r="168" spans="4:4">
      <c r="D168"/>
    </row>
    <row r="169" spans="4:4">
      <c r="D169"/>
    </row>
    <row r="170" spans="4:4">
      <c r="D170"/>
    </row>
    <row r="171" spans="4:4">
      <c r="D171"/>
    </row>
    <row r="172" spans="4:4">
      <c r="D172"/>
    </row>
    <row r="173" spans="4:4">
      <c r="D173"/>
    </row>
    <row r="174" spans="4:4">
      <c r="D174"/>
    </row>
    <row r="175" spans="4:4">
      <c r="D175"/>
    </row>
  </sheetData>
  <sheetProtection selectLockedCells="1" pivotTables="0"/>
  <protectedRanges>
    <protectedRange sqref="C70:D71 D14:D69 D10:D12 B10:C69" name="Range2"/>
  </protectedRanges>
  <mergeCells count="6">
    <mergeCell ref="A3:B3"/>
    <mergeCell ref="C3:J3"/>
    <mergeCell ref="A2:J2"/>
    <mergeCell ref="A1:J1"/>
    <mergeCell ref="A70:H70"/>
    <mergeCell ref="D4:I4"/>
  </mergeCells>
  <dataValidations count="2">
    <dataValidation type="list" allowBlank="1" showInputMessage="1" showErrorMessage="1" sqref="D63:D69 B10:B69">
      <formula1>Position</formula1>
    </dataValidation>
    <dataValidation type="list" allowBlank="1" showInputMessage="1" showErrorMessage="1" sqref="C10:C69">
      <formula1>gabCat</formula1>
    </dataValidation>
  </dataValidations>
  <pageMargins left="0.7" right="0.7" top="0.75" bottom="0.75" header="0.3" footer="0.3"/>
  <pageSetup scale="48" fitToHeight="2" orientation="portrait" horizontalDpi="300" verticalDpi="300" r:id="rId2"/>
  <drawing r:id="rId3"/>
  <tableParts count="1">
    <tablePart r:id="rId4"/>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5"/>
  <sheetViews>
    <sheetView showGridLines="0" view="pageBreakPreview" zoomScaleNormal="75" zoomScaleSheetLayoutView="100" workbookViewId="0">
      <pane xSplit="1" ySplit="5" topLeftCell="B63" activePane="bottomRight" state="frozen"/>
      <selection pane="topRight" activeCell="B1" sqref="B1"/>
      <selection pane="bottomLeft" activeCell="A6" sqref="A6"/>
      <selection pane="bottomRight" activeCell="C91" sqref="C91"/>
    </sheetView>
  </sheetViews>
  <sheetFormatPr defaultRowHeight="12.75"/>
  <cols>
    <col min="1" max="1" width="4.140625" style="55" customWidth="1"/>
    <col min="2" max="2" width="63.28515625" style="107" customWidth="1"/>
    <col min="3" max="5" width="18.7109375" style="108" customWidth="1"/>
    <col min="6" max="6" width="10.42578125" style="107" customWidth="1"/>
    <col min="7" max="7" width="18.7109375" style="108" customWidth="1"/>
    <col min="8" max="8" width="9.140625" style="27" customWidth="1"/>
  </cols>
  <sheetData>
    <row r="1" spans="1:8" s="6" customFormat="1" ht="26.25">
      <c r="A1" s="68"/>
      <c r="B1" s="315" t="s">
        <v>218</v>
      </c>
      <c r="C1" s="740" t="str">
        <f>SF424A!$C$2</f>
        <v xml:space="preserve"> </v>
      </c>
      <c r="D1" s="741"/>
      <c r="E1" s="741"/>
      <c r="F1" s="741"/>
      <c r="G1" s="741"/>
      <c r="H1" s="66"/>
    </row>
    <row r="2" spans="1:8" s="3" customFormat="1" ht="36.75" customHeight="1">
      <c r="A2" s="69" t="s">
        <v>327</v>
      </c>
      <c r="B2" s="99"/>
      <c r="C2" s="100"/>
      <c r="D2" s="100"/>
      <c r="E2" s="100"/>
      <c r="F2" s="99"/>
      <c r="G2" s="100"/>
      <c r="H2" s="70"/>
    </row>
    <row r="3" spans="1:8" s="3" customFormat="1" ht="20.25" customHeight="1">
      <c r="A3" s="759" t="s">
        <v>328</v>
      </c>
      <c r="B3" s="760"/>
      <c r="C3" s="760"/>
      <c r="D3" s="760"/>
      <c r="E3" s="760"/>
      <c r="F3" s="760"/>
      <c r="G3" s="760"/>
      <c r="H3" s="70"/>
    </row>
    <row r="5" spans="1:8" s="4" customFormat="1" ht="27.6" customHeight="1">
      <c r="A5" s="744" t="s">
        <v>329</v>
      </c>
      <c r="B5" s="745"/>
      <c r="C5" s="101" t="s">
        <v>223</v>
      </c>
      <c r="D5" s="101" t="s">
        <v>224</v>
      </c>
      <c r="E5" s="109" t="s">
        <v>330</v>
      </c>
      <c r="F5" s="102" t="s">
        <v>226</v>
      </c>
      <c r="G5" s="101" t="s">
        <v>227</v>
      </c>
      <c r="H5" s="71"/>
    </row>
    <row r="6" spans="1:8" s="1" customFormat="1">
      <c r="A6" s="72"/>
      <c r="B6" s="107"/>
      <c r="C6" s="110"/>
      <c r="D6" s="111"/>
      <c r="E6" s="108"/>
      <c r="F6" s="107"/>
      <c r="G6" s="108"/>
      <c r="H6" s="27"/>
    </row>
    <row r="7" spans="1:8" s="79" customFormat="1" ht="19.5" customHeight="1">
      <c r="A7" s="77" t="s">
        <v>331</v>
      </c>
      <c r="B7" s="106" t="s">
        <v>332</v>
      </c>
      <c r="C7" s="112"/>
      <c r="D7" s="112"/>
      <c r="E7" s="112"/>
      <c r="F7" s="113"/>
      <c r="G7" s="112"/>
      <c r="H7" s="78"/>
    </row>
    <row r="8" spans="1:8" s="5" customFormat="1" ht="32.25" customHeight="1">
      <c r="A8" s="74" t="s">
        <v>3</v>
      </c>
      <c r="B8" s="104" t="s">
        <v>333</v>
      </c>
      <c r="C8" s="273"/>
      <c r="D8" s="273"/>
      <c r="E8" s="749" t="s">
        <v>334</v>
      </c>
      <c r="F8" s="750"/>
      <c r="G8" s="751"/>
      <c r="H8" s="29"/>
    </row>
    <row r="9" spans="1:8" s="5" customFormat="1" ht="18" customHeight="1">
      <c r="A9" s="74" t="s">
        <v>24</v>
      </c>
      <c r="B9" s="104" t="s">
        <v>335</v>
      </c>
      <c r="C9" s="95"/>
      <c r="D9" s="95"/>
      <c r="E9" s="752"/>
      <c r="F9" s="753"/>
      <c r="G9" s="754"/>
      <c r="H9" s="29"/>
    </row>
    <row r="10" spans="1:8" s="5" customFormat="1" ht="18" customHeight="1">
      <c r="A10" s="74" t="s">
        <v>26</v>
      </c>
      <c r="B10" s="104" t="s">
        <v>336</v>
      </c>
      <c r="C10" s="95"/>
      <c r="D10" s="95"/>
      <c r="E10" s="114"/>
      <c r="F10" s="518"/>
      <c r="G10" s="115"/>
      <c r="H10" s="29"/>
    </row>
    <row r="11" spans="1:8" s="5" customFormat="1" ht="18" customHeight="1">
      <c r="A11" s="74" t="s">
        <v>9</v>
      </c>
      <c r="B11" s="104" t="s">
        <v>337</v>
      </c>
      <c r="C11" s="95"/>
      <c r="D11" s="95"/>
      <c r="E11" s="116"/>
      <c r="F11" s="117"/>
      <c r="G11" s="118"/>
      <c r="H11" s="29"/>
    </row>
    <row r="12" spans="1:8" s="80" customFormat="1" ht="20.100000000000001" customHeight="1">
      <c r="A12" s="746" t="s">
        <v>338</v>
      </c>
      <c r="B12" s="747"/>
      <c r="C12" s="119">
        <f>SUM(C8:C11)</f>
        <v>0</v>
      </c>
      <c r="D12" s="119">
        <f>SUM(D8:D11)</f>
        <v>0</v>
      </c>
      <c r="E12" s="120">
        <f>SUM(C12:D12)</f>
        <v>0</v>
      </c>
      <c r="F12" s="121">
        <f>Personnel!$G$60</f>
        <v>0.47368421052631576</v>
      </c>
      <c r="G12" s="274">
        <f>IF(F12=" ",0,ROUND(E12*F12,0))</f>
        <v>0</v>
      </c>
      <c r="H12" s="28"/>
    </row>
    <row r="13" spans="1:8" s="79" customFormat="1" ht="20.100000000000001" customHeight="1">
      <c r="A13" s="77" t="s">
        <v>339</v>
      </c>
      <c r="B13" s="106" t="s">
        <v>340</v>
      </c>
      <c r="C13" s="112"/>
      <c r="D13" s="112"/>
      <c r="E13" s="112"/>
      <c r="F13" s="113"/>
      <c r="G13" s="112"/>
      <c r="H13" s="78"/>
    </row>
    <row r="14" spans="1:8" s="5" customFormat="1" ht="18" customHeight="1">
      <c r="A14" s="74" t="s">
        <v>3</v>
      </c>
      <c r="B14" s="122" t="s">
        <v>341</v>
      </c>
      <c r="C14" s="95"/>
      <c r="D14" s="95"/>
      <c r="E14" s="123"/>
      <c r="F14" s="123"/>
      <c r="G14" s="123"/>
      <c r="H14" s="29"/>
    </row>
    <row r="15" spans="1:8" s="5" customFormat="1" ht="20.100000000000001" customHeight="1">
      <c r="A15" s="746" t="s">
        <v>342</v>
      </c>
      <c r="B15" s="743"/>
      <c r="C15" s="120">
        <f>C14</f>
        <v>0</v>
      </c>
      <c r="D15" s="120">
        <f>D14</f>
        <v>0</v>
      </c>
      <c r="E15" s="120">
        <f>SUM(C15:D15)</f>
        <v>0</v>
      </c>
      <c r="F15" s="120">
        <f>F14</f>
        <v>0</v>
      </c>
      <c r="G15" s="120">
        <f>G14</f>
        <v>0</v>
      </c>
      <c r="H15" s="29"/>
    </row>
    <row r="16" spans="1:8" s="79" customFormat="1" ht="20.100000000000001" customHeight="1">
      <c r="A16" s="77" t="s">
        <v>343</v>
      </c>
      <c r="B16" s="106" t="s">
        <v>344</v>
      </c>
      <c r="C16" s="112"/>
      <c r="D16" s="112"/>
      <c r="E16" s="112"/>
      <c r="F16" s="113"/>
      <c r="G16" s="112"/>
      <c r="H16" s="78"/>
    </row>
    <row r="17" spans="1:8" s="5" customFormat="1" ht="20.100000000000001" customHeight="1">
      <c r="A17" s="74" t="s">
        <v>3</v>
      </c>
      <c r="B17" s="125" t="s">
        <v>345</v>
      </c>
      <c r="C17" s="97"/>
      <c r="D17" s="97"/>
      <c r="E17" s="123"/>
      <c r="F17" s="124"/>
      <c r="G17" s="123"/>
      <c r="H17" s="29"/>
    </row>
    <row r="18" spans="1:8" s="5" customFormat="1" ht="20.100000000000001" customHeight="1">
      <c r="A18" s="74" t="s">
        <v>24</v>
      </c>
      <c r="B18" s="126" t="s">
        <v>346</v>
      </c>
      <c r="C18" s="95"/>
      <c r="D18" s="95"/>
      <c r="E18" s="94">
        <f>SUM(C18:D18)</f>
        <v>0</v>
      </c>
      <c r="F18" s="98">
        <v>0</v>
      </c>
      <c r="G18" s="94">
        <f>E18*F18</f>
        <v>0</v>
      </c>
      <c r="H18" s="29"/>
    </row>
    <row r="19" spans="1:8" s="5" customFormat="1" ht="20.100000000000001" customHeight="1">
      <c r="A19" s="74" t="s">
        <v>26</v>
      </c>
      <c r="B19" s="125" t="s">
        <v>347</v>
      </c>
      <c r="C19" s="97"/>
      <c r="D19" s="97"/>
      <c r="E19" s="123"/>
      <c r="F19" s="124"/>
      <c r="G19" s="123"/>
      <c r="H19" s="29"/>
    </row>
    <row r="20" spans="1:8" s="5" customFormat="1" ht="20.100000000000001" customHeight="1">
      <c r="A20" s="74" t="s">
        <v>9</v>
      </c>
      <c r="B20" s="125" t="s">
        <v>348</v>
      </c>
      <c r="C20" s="97"/>
      <c r="D20" s="97"/>
      <c r="E20" s="123"/>
      <c r="F20" s="124"/>
      <c r="G20" s="123"/>
      <c r="H20" s="29"/>
    </row>
    <row r="21" spans="1:8" s="5" customFormat="1" ht="20.100000000000001" customHeight="1">
      <c r="A21" s="746" t="s">
        <v>349</v>
      </c>
      <c r="B21" s="743"/>
      <c r="C21" s="120">
        <f>SUM(C18:C20)</f>
        <v>0</v>
      </c>
      <c r="D21" s="120">
        <f>SUM(D18:D20)</f>
        <v>0</v>
      </c>
      <c r="E21" s="120">
        <f>SUM(E18:E20)</f>
        <v>0</v>
      </c>
      <c r="F21" s="121"/>
      <c r="G21" s="120">
        <f>SUM(G17:G20)</f>
        <v>0</v>
      </c>
      <c r="H21" s="29"/>
    </row>
    <row r="22" spans="1:8" s="79" customFormat="1" ht="20.100000000000001" customHeight="1">
      <c r="A22" s="77" t="s">
        <v>350</v>
      </c>
      <c r="B22" s="106" t="s">
        <v>351</v>
      </c>
      <c r="C22" s="112"/>
      <c r="D22" s="112"/>
      <c r="E22" s="112"/>
      <c r="F22" s="113"/>
      <c r="G22" s="112"/>
      <c r="H22" s="78"/>
    </row>
    <row r="23" spans="1:8" s="5" customFormat="1" ht="18" customHeight="1">
      <c r="A23" s="74" t="s">
        <v>3</v>
      </c>
      <c r="B23" s="125" t="s">
        <v>352</v>
      </c>
      <c r="C23" s="95"/>
      <c r="D23" s="95"/>
      <c r="E23" s="94">
        <f>SUM(C23:D23)</f>
        <v>0</v>
      </c>
      <c r="F23" s="105">
        <v>1</v>
      </c>
      <c r="G23" s="94">
        <f>E23*F23</f>
        <v>0</v>
      </c>
      <c r="H23" s="29"/>
    </row>
    <row r="24" spans="1:8" s="5" customFormat="1" ht="18" customHeight="1">
      <c r="A24" s="74" t="s">
        <v>24</v>
      </c>
      <c r="B24" s="125" t="s">
        <v>353</v>
      </c>
      <c r="C24" s="95"/>
      <c r="D24" s="95"/>
      <c r="E24" s="94">
        <f>SUM(C24:D24)</f>
        <v>0</v>
      </c>
      <c r="F24" s="98">
        <v>0</v>
      </c>
      <c r="G24" s="94">
        <f>E24*F24</f>
        <v>0</v>
      </c>
      <c r="H24" s="29"/>
    </row>
    <row r="25" spans="1:8" s="5" customFormat="1" ht="18" customHeight="1">
      <c r="A25" s="74" t="s">
        <v>26</v>
      </c>
      <c r="B25" s="125" t="s">
        <v>354</v>
      </c>
      <c r="C25" s="95"/>
      <c r="D25" s="95"/>
      <c r="E25" s="94">
        <f>SUM(C25:D25)</f>
        <v>0</v>
      </c>
      <c r="F25" s="98">
        <v>0</v>
      </c>
      <c r="G25" s="94">
        <f>E25*F25</f>
        <v>0</v>
      </c>
      <c r="H25" s="29"/>
    </row>
    <row r="26" spans="1:8" s="5" customFormat="1" ht="18" customHeight="1">
      <c r="A26" s="74" t="s">
        <v>9</v>
      </c>
      <c r="B26" s="125" t="s">
        <v>355</v>
      </c>
      <c r="C26" s="95"/>
      <c r="D26" s="95"/>
      <c r="E26" s="94">
        <f>SUM(C26:D26)</f>
        <v>0</v>
      </c>
      <c r="F26" s="98">
        <v>0</v>
      </c>
      <c r="G26" s="94">
        <f>E26*F26</f>
        <v>0</v>
      </c>
      <c r="H26" s="29"/>
    </row>
    <row r="27" spans="1:8" s="5" customFormat="1" ht="20.100000000000001" customHeight="1">
      <c r="A27" s="748" t="s">
        <v>356</v>
      </c>
      <c r="B27" s="743"/>
      <c r="C27" s="120">
        <f>SUM(C23:C26)</f>
        <v>0</v>
      </c>
      <c r="D27" s="120">
        <f>SUM(D23:D26)</f>
        <v>0</v>
      </c>
      <c r="E27" s="120">
        <f>SUM(E23:E26)</f>
        <v>0</v>
      </c>
      <c r="F27" s="98">
        <v>0</v>
      </c>
      <c r="G27" s="120">
        <f>SUM(G23:G26)</f>
        <v>0</v>
      </c>
      <c r="H27" s="29"/>
    </row>
    <row r="28" spans="1:8" s="79" customFormat="1" ht="20.100000000000001" customHeight="1">
      <c r="A28" s="77" t="s">
        <v>357</v>
      </c>
      <c r="B28" s="106" t="s">
        <v>358</v>
      </c>
      <c r="C28" s="112"/>
      <c r="D28" s="112"/>
      <c r="E28" s="112"/>
      <c r="F28" s="113"/>
      <c r="G28" s="103" t="s">
        <v>359</v>
      </c>
      <c r="H28" s="78"/>
    </row>
    <row r="29" spans="1:8" s="5" customFormat="1" ht="18" customHeight="1">
      <c r="A29" s="74" t="s">
        <v>3</v>
      </c>
      <c r="B29" s="125" t="s">
        <v>360</v>
      </c>
      <c r="C29" s="95"/>
      <c r="D29" s="95"/>
      <c r="E29" s="94">
        <f>SUM(C29:D29)</f>
        <v>0</v>
      </c>
      <c r="F29" s="105">
        <v>1</v>
      </c>
      <c r="G29" s="94">
        <f>E29*F29</f>
        <v>0</v>
      </c>
      <c r="H29" s="29"/>
    </row>
    <row r="30" spans="1:8" s="5" customFormat="1" ht="18" customHeight="1">
      <c r="A30" s="74" t="s">
        <v>24</v>
      </c>
      <c r="B30" s="125" t="s">
        <v>361</v>
      </c>
      <c r="C30" s="95"/>
      <c r="D30" s="95"/>
      <c r="E30" s="94">
        <f t="shared" ref="E30:E36" si="0">SUM(C30:D30)</f>
        <v>0</v>
      </c>
      <c r="F30" s="98">
        <v>0</v>
      </c>
      <c r="G30" s="94">
        <f t="shared" ref="G30:G36" si="1">E30*F30</f>
        <v>0</v>
      </c>
      <c r="H30" s="29"/>
    </row>
    <row r="31" spans="1:8" s="5" customFormat="1" ht="21" customHeight="1">
      <c r="A31" s="74" t="s">
        <v>26</v>
      </c>
      <c r="B31" s="126" t="s">
        <v>362</v>
      </c>
      <c r="C31" s="95"/>
      <c r="D31" s="95"/>
      <c r="E31" s="94">
        <f t="shared" si="0"/>
        <v>0</v>
      </c>
      <c r="F31" s="98">
        <v>0</v>
      </c>
      <c r="G31" s="94">
        <f t="shared" si="1"/>
        <v>0</v>
      </c>
      <c r="H31" s="29"/>
    </row>
    <row r="32" spans="1:8" s="5" customFormat="1" ht="18" customHeight="1">
      <c r="A32" s="74" t="s">
        <v>9</v>
      </c>
      <c r="B32" s="125" t="s">
        <v>363</v>
      </c>
      <c r="C32" s="96"/>
      <c r="D32" s="95"/>
      <c r="E32" s="94">
        <f t="shared" si="0"/>
        <v>0</v>
      </c>
      <c r="F32" s="98">
        <v>0</v>
      </c>
      <c r="G32" s="94">
        <f t="shared" si="1"/>
        <v>0</v>
      </c>
      <c r="H32" s="29"/>
    </row>
    <row r="33" spans="1:8" s="5" customFormat="1" ht="18" customHeight="1">
      <c r="A33" s="74" t="s">
        <v>11</v>
      </c>
      <c r="B33" s="125" t="s">
        <v>364</v>
      </c>
      <c r="C33" s="95"/>
      <c r="D33" s="95"/>
      <c r="E33" s="94">
        <f t="shared" si="0"/>
        <v>0</v>
      </c>
      <c r="F33" s="98">
        <v>0</v>
      </c>
      <c r="G33" s="94">
        <f t="shared" si="1"/>
        <v>0</v>
      </c>
      <c r="H33" s="29"/>
    </row>
    <row r="34" spans="1:8" s="5" customFormat="1" ht="18" customHeight="1">
      <c r="A34" s="74" t="s">
        <v>13</v>
      </c>
      <c r="B34" s="126" t="s">
        <v>365</v>
      </c>
      <c r="C34" s="96"/>
      <c r="D34" s="95"/>
      <c r="E34" s="94">
        <f t="shared" si="0"/>
        <v>0</v>
      </c>
      <c r="F34" s="98">
        <v>0</v>
      </c>
      <c r="G34" s="94">
        <f t="shared" si="1"/>
        <v>0</v>
      </c>
      <c r="H34" s="29"/>
    </row>
    <row r="35" spans="1:8" s="5" customFormat="1" ht="18" customHeight="1">
      <c r="A35" s="74" t="s">
        <v>15</v>
      </c>
      <c r="B35" s="125" t="s">
        <v>366</v>
      </c>
      <c r="C35" s="97"/>
      <c r="D35" s="97"/>
      <c r="E35" s="97"/>
      <c r="F35" s="127"/>
      <c r="G35" s="97"/>
      <c r="H35" s="29"/>
    </row>
    <row r="36" spans="1:8" s="5" customFormat="1" ht="18" customHeight="1">
      <c r="A36" s="74" t="s">
        <v>17</v>
      </c>
      <c r="B36" s="126" t="s">
        <v>367</v>
      </c>
      <c r="C36" s="96"/>
      <c r="D36" s="95"/>
      <c r="E36" s="94">
        <f t="shared" si="0"/>
        <v>0</v>
      </c>
      <c r="F36" s="98">
        <v>0</v>
      </c>
      <c r="G36" s="94">
        <f t="shared" si="1"/>
        <v>0</v>
      </c>
      <c r="H36" s="29"/>
    </row>
    <row r="37" spans="1:8" s="5" customFormat="1" ht="20.100000000000001" customHeight="1">
      <c r="A37" s="746" t="s">
        <v>368</v>
      </c>
      <c r="B37" s="743"/>
      <c r="C37" s="120">
        <f>SUM(C29:C36)</f>
        <v>0</v>
      </c>
      <c r="D37" s="120">
        <f>SUM(D29:D36)</f>
        <v>0</v>
      </c>
      <c r="E37" s="120">
        <f>SUM(E29:E36)</f>
        <v>0</v>
      </c>
      <c r="F37" s="121"/>
      <c r="G37" s="120">
        <f>G29+SUM(G30:G36)</f>
        <v>0</v>
      </c>
      <c r="H37" s="29"/>
    </row>
    <row r="38" spans="1:8" s="79" customFormat="1" ht="20.100000000000001" customHeight="1">
      <c r="A38" s="82" t="s">
        <v>369</v>
      </c>
      <c r="B38" s="128" t="s">
        <v>370</v>
      </c>
      <c r="C38" s="94"/>
      <c r="D38" s="94"/>
      <c r="E38" s="94"/>
      <c r="F38" s="103"/>
      <c r="G38" s="94"/>
      <c r="H38" s="78"/>
    </row>
    <row r="39" spans="1:8" s="5" customFormat="1" ht="15.75">
      <c r="A39" s="74" t="s">
        <v>3</v>
      </c>
      <c r="B39" s="103" t="s">
        <v>371</v>
      </c>
      <c r="C39" s="97"/>
      <c r="D39" s="97"/>
      <c r="E39" s="97"/>
      <c r="F39" s="129"/>
      <c r="G39" s="97"/>
      <c r="H39" s="29"/>
    </row>
    <row r="40" spans="1:8" s="5" customFormat="1" ht="15.75">
      <c r="A40" s="74" t="s">
        <v>24</v>
      </c>
      <c r="B40" s="103" t="s">
        <v>372</v>
      </c>
      <c r="C40" s="97"/>
      <c r="D40" s="97"/>
      <c r="E40" s="97"/>
      <c r="F40" s="129"/>
      <c r="G40" s="97"/>
      <c r="H40" s="29"/>
    </row>
    <row r="41" spans="1:8" s="5" customFormat="1" ht="15.75">
      <c r="A41" s="74" t="s">
        <v>26</v>
      </c>
      <c r="B41" s="103" t="s">
        <v>373</v>
      </c>
      <c r="C41" s="97"/>
      <c r="D41" s="97"/>
      <c r="E41" s="97"/>
      <c r="F41" s="129"/>
      <c r="G41" s="97"/>
      <c r="H41" s="29"/>
    </row>
    <row r="42" spans="1:8" s="5" customFormat="1" ht="20.100000000000001" customHeight="1">
      <c r="A42" s="742" t="s">
        <v>374</v>
      </c>
      <c r="B42" s="743"/>
      <c r="C42" s="97"/>
      <c r="D42" s="97"/>
      <c r="E42" s="97"/>
      <c r="F42" s="129"/>
      <c r="G42" s="97"/>
      <c r="H42" s="29"/>
    </row>
    <row r="43" spans="1:8" s="79" customFormat="1" ht="20.100000000000001" customHeight="1">
      <c r="A43" s="82" t="s">
        <v>375</v>
      </c>
      <c r="B43" s="128" t="s">
        <v>376</v>
      </c>
      <c r="C43" s="94"/>
      <c r="D43" s="94"/>
      <c r="E43" s="94"/>
      <c r="F43" s="103"/>
      <c r="G43" s="94"/>
      <c r="H43" s="78"/>
    </row>
    <row r="44" spans="1:8" s="5" customFormat="1" ht="18" customHeight="1">
      <c r="A44" s="74" t="s">
        <v>3</v>
      </c>
      <c r="B44" s="103" t="s">
        <v>377</v>
      </c>
      <c r="C44" s="96"/>
      <c r="D44" s="95"/>
      <c r="E44" s="94">
        <f t="shared" ref="E44:E55" si="2">SUM(C44:D44)</f>
        <v>0</v>
      </c>
      <c r="F44" s="105">
        <v>0.05</v>
      </c>
      <c r="G44" s="94">
        <f t="shared" ref="G44:G55" si="3">E44*F44</f>
        <v>0</v>
      </c>
      <c r="H44" s="29"/>
    </row>
    <row r="45" spans="1:8" s="5" customFormat="1" ht="18" customHeight="1">
      <c r="A45" s="74" t="s">
        <v>24</v>
      </c>
      <c r="B45" s="103" t="s">
        <v>378</v>
      </c>
      <c r="C45" s="95"/>
      <c r="D45" s="95"/>
      <c r="E45" s="94">
        <f t="shared" si="2"/>
        <v>0</v>
      </c>
      <c r="F45" s="105">
        <v>0.05</v>
      </c>
      <c r="G45" s="94">
        <f t="shared" si="3"/>
        <v>0</v>
      </c>
      <c r="H45" s="29"/>
    </row>
    <row r="46" spans="1:8" s="5" customFormat="1" ht="18" customHeight="1">
      <c r="A46" s="83" t="s">
        <v>26</v>
      </c>
      <c r="B46" s="103" t="s">
        <v>379</v>
      </c>
      <c r="C46" s="97"/>
      <c r="D46" s="97"/>
      <c r="E46" s="97"/>
      <c r="F46" s="130"/>
      <c r="G46" s="97"/>
      <c r="H46" s="29"/>
    </row>
    <row r="47" spans="1:8" s="5" customFormat="1" ht="18" customHeight="1">
      <c r="A47" s="83" t="s">
        <v>9</v>
      </c>
      <c r="B47" s="103" t="s">
        <v>380</v>
      </c>
      <c r="C47" s="95"/>
      <c r="D47" s="95"/>
      <c r="E47" s="94">
        <f t="shared" si="2"/>
        <v>0</v>
      </c>
      <c r="F47" s="105">
        <v>0.05</v>
      </c>
      <c r="G47" s="94">
        <f t="shared" si="3"/>
        <v>0</v>
      </c>
      <c r="H47" s="29"/>
    </row>
    <row r="48" spans="1:8" s="5" customFormat="1" ht="18" customHeight="1">
      <c r="A48" s="83" t="s">
        <v>11</v>
      </c>
      <c r="B48" s="103" t="s">
        <v>381</v>
      </c>
      <c r="C48" s="95"/>
      <c r="D48" s="95"/>
      <c r="E48" s="94">
        <f t="shared" si="2"/>
        <v>0</v>
      </c>
      <c r="F48" s="105">
        <v>0.05</v>
      </c>
      <c r="G48" s="94">
        <f t="shared" si="3"/>
        <v>0</v>
      </c>
      <c r="H48" s="29"/>
    </row>
    <row r="49" spans="1:8" s="5" customFormat="1" ht="18" customHeight="1">
      <c r="A49" s="74" t="s">
        <v>13</v>
      </c>
      <c r="B49" s="103" t="s">
        <v>382</v>
      </c>
      <c r="C49" s="95"/>
      <c r="D49" s="95"/>
      <c r="E49" s="94">
        <f t="shared" si="2"/>
        <v>0</v>
      </c>
      <c r="F49" s="105">
        <v>0.05</v>
      </c>
      <c r="G49" s="94">
        <f t="shared" si="3"/>
        <v>0</v>
      </c>
      <c r="H49" s="29"/>
    </row>
    <row r="50" spans="1:8" s="5" customFormat="1" ht="18" customHeight="1">
      <c r="A50" s="74" t="s">
        <v>15</v>
      </c>
      <c r="B50" s="103" t="s">
        <v>383</v>
      </c>
      <c r="C50" s="96"/>
      <c r="D50" s="95"/>
      <c r="E50" s="94">
        <f t="shared" si="2"/>
        <v>0</v>
      </c>
      <c r="F50" s="105">
        <v>0.05</v>
      </c>
      <c r="G50" s="94">
        <f t="shared" si="3"/>
        <v>0</v>
      </c>
      <c r="H50" s="29"/>
    </row>
    <row r="51" spans="1:8" s="5" customFormat="1" ht="18" customHeight="1">
      <c r="A51" s="74" t="s">
        <v>17</v>
      </c>
      <c r="B51" s="103" t="s">
        <v>384</v>
      </c>
      <c r="C51" s="95"/>
      <c r="D51" s="95"/>
      <c r="E51" s="94">
        <f t="shared" si="2"/>
        <v>0</v>
      </c>
      <c r="F51" s="173">
        <v>0.25</v>
      </c>
      <c r="G51" s="94">
        <f t="shared" si="3"/>
        <v>0</v>
      </c>
      <c r="H51" s="29"/>
    </row>
    <row r="52" spans="1:8" s="5" customFormat="1" ht="18" customHeight="1">
      <c r="A52" s="74" t="s">
        <v>19</v>
      </c>
      <c r="B52" s="103" t="s">
        <v>385</v>
      </c>
      <c r="C52" s="96"/>
      <c r="D52" s="95"/>
      <c r="E52" s="94">
        <f t="shared" si="2"/>
        <v>0</v>
      </c>
      <c r="F52" s="98">
        <v>0</v>
      </c>
      <c r="G52" s="94">
        <f t="shared" si="3"/>
        <v>0</v>
      </c>
      <c r="H52" s="29"/>
    </row>
    <row r="53" spans="1:8" s="5" customFormat="1" ht="18" customHeight="1">
      <c r="A53" s="74" t="s">
        <v>21</v>
      </c>
      <c r="B53" s="103" t="s">
        <v>386</v>
      </c>
      <c r="C53" s="96"/>
      <c r="D53" s="95"/>
      <c r="E53" s="94">
        <f t="shared" si="2"/>
        <v>0</v>
      </c>
      <c r="F53" s="98">
        <v>0</v>
      </c>
      <c r="G53" s="94">
        <f t="shared" si="3"/>
        <v>0</v>
      </c>
      <c r="H53" s="29"/>
    </row>
    <row r="54" spans="1:8" s="5" customFormat="1" ht="18" customHeight="1">
      <c r="A54" s="74" t="s">
        <v>244</v>
      </c>
      <c r="B54" s="103" t="s">
        <v>387</v>
      </c>
      <c r="C54" s="97"/>
      <c r="D54" s="95"/>
      <c r="E54" s="94">
        <f t="shared" si="2"/>
        <v>0</v>
      </c>
      <c r="F54" s="98">
        <v>0</v>
      </c>
      <c r="G54" s="94">
        <f t="shared" si="3"/>
        <v>0</v>
      </c>
      <c r="H54" s="29"/>
    </row>
    <row r="55" spans="1:8" s="5" customFormat="1" ht="18" customHeight="1">
      <c r="A55" s="74" t="s">
        <v>252</v>
      </c>
      <c r="B55" s="103" t="s">
        <v>388</v>
      </c>
      <c r="C55" s="96"/>
      <c r="D55" s="95"/>
      <c r="E55" s="94">
        <f t="shared" si="2"/>
        <v>0</v>
      </c>
      <c r="F55" s="98">
        <v>0</v>
      </c>
      <c r="G55" s="94">
        <f t="shared" si="3"/>
        <v>0</v>
      </c>
      <c r="H55" s="29"/>
    </row>
    <row r="56" spans="1:8" s="5" customFormat="1" ht="18" customHeight="1">
      <c r="A56" s="74" t="s">
        <v>254</v>
      </c>
      <c r="B56" s="122" t="s">
        <v>389</v>
      </c>
      <c r="C56" s="96"/>
      <c r="D56" s="95"/>
      <c r="E56" s="94">
        <f>SUM(C56:D56)</f>
        <v>0</v>
      </c>
      <c r="F56" s="98">
        <v>0</v>
      </c>
      <c r="G56" s="94">
        <f>E56*F56</f>
        <v>0</v>
      </c>
      <c r="H56" s="29"/>
    </row>
    <row r="57" spans="1:8" s="5" customFormat="1" ht="18" customHeight="1">
      <c r="A57" s="74" t="s">
        <v>256</v>
      </c>
      <c r="B57" s="122" t="s">
        <v>390</v>
      </c>
      <c r="C57" s="96"/>
      <c r="D57" s="95"/>
      <c r="E57" s="94">
        <f>SUM(C57:D57)</f>
        <v>0</v>
      </c>
      <c r="F57" s="105">
        <v>1</v>
      </c>
      <c r="G57" s="94">
        <f>E57*F57</f>
        <v>0</v>
      </c>
      <c r="H57" s="29"/>
    </row>
    <row r="58" spans="1:8" s="5" customFormat="1" ht="18" customHeight="1">
      <c r="A58" s="74" t="s">
        <v>264</v>
      </c>
      <c r="B58" s="103" t="s">
        <v>359</v>
      </c>
      <c r="C58" s="96"/>
      <c r="D58" s="95"/>
      <c r="E58" s="94">
        <f>SUM(C58:D58)</f>
        <v>0</v>
      </c>
      <c r="F58" s="105">
        <v>0.5</v>
      </c>
      <c r="G58" s="94">
        <f>E58*F58</f>
        <v>0</v>
      </c>
      <c r="H58" s="29"/>
    </row>
    <row r="59" spans="1:8" s="5" customFormat="1" ht="18" customHeight="1">
      <c r="A59" s="74" t="s">
        <v>266</v>
      </c>
      <c r="B59" s="103" t="s">
        <v>391</v>
      </c>
      <c r="C59" s="96"/>
      <c r="D59" s="95"/>
      <c r="E59" s="94">
        <f>SUM(C59:D59)</f>
        <v>0</v>
      </c>
      <c r="F59" s="173">
        <v>0.25</v>
      </c>
      <c r="G59" s="94">
        <f>E59*F59</f>
        <v>0</v>
      </c>
      <c r="H59" s="29"/>
    </row>
    <row r="60" spans="1:8" s="5" customFormat="1" ht="18" customHeight="1">
      <c r="A60" s="74" t="s">
        <v>268</v>
      </c>
      <c r="B60" s="103" t="s">
        <v>392</v>
      </c>
      <c r="C60" s="93"/>
      <c r="D60" s="93"/>
      <c r="E60" s="93"/>
      <c r="F60" s="131"/>
      <c r="G60" s="93"/>
      <c r="H60" s="29"/>
    </row>
    <row r="61" spans="1:8" s="5" customFormat="1" ht="18" customHeight="1">
      <c r="A61" s="81"/>
      <c r="B61" s="132" t="s">
        <v>393</v>
      </c>
      <c r="C61" s="95"/>
      <c r="D61" s="95"/>
      <c r="E61" s="94">
        <f>SUM(C61:D61)</f>
        <v>0</v>
      </c>
      <c r="F61" s="98">
        <v>0</v>
      </c>
      <c r="G61" s="94">
        <f>E61*F61</f>
        <v>0</v>
      </c>
      <c r="H61" s="29"/>
    </row>
    <row r="62" spans="1:8" s="5" customFormat="1" ht="18" customHeight="1">
      <c r="A62" s="81"/>
      <c r="B62" s="132" t="s">
        <v>394</v>
      </c>
      <c r="C62" s="95"/>
      <c r="D62" s="95"/>
      <c r="E62" s="94">
        <f>SUM(C62:D62)</f>
        <v>0</v>
      </c>
      <c r="F62" s="98">
        <v>0</v>
      </c>
      <c r="G62" s="94">
        <f>E62*F62</f>
        <v>0</v>
      </c>
      <c r="H62" s="29"/>
    </row>
    <row r="63" spans="1:8" s="5" customFormat="1" ht="18" customHeight="1">
      <c r="A63" s="81"/>
      <c r="B63" s="132" t="s">
        <v>395</v>
      </c>
      <c r="C63" s="95"/>
      <c r="D63" s="95"/>
      <c r="E63" s="94">
        <f>SUM(C63:D63)</f>
        <v>0</v>
      </c>
      <c r="F63" s="98">
        <v>0</v>
      </c>
      <c r="G63" s="94">
        <f>E63*F63</f>
        <v>0</v>
      </c>
      <c r="H63" s="29"/>
    </row>
    <row r="64" spans="1:8" s="5" customFormat="1" ht="18" customHeight="1">
      <c r="A64" s="81"/>
      <c r="B64" s="132" t="s">
        <v>396</v>
      </c>
      <c r="C64" s="95"/>
      <c r="D64" s="95"/>
      <c r="E64" s="94">
        <f>SUM(C64:D64)</f>
        <v>0</v>
      </c>
      <c r="F64" s="98">
        <v>0</v>
      </c>
      <c r="G64" s="94">
        <f>E64*F64</f>
        <v>0</v>
      </c>
      <c r="H64" s="29"/>
    </row>
    <row r="65" spans="1:8" s="5" customFormat="1" ht="18" customHeight="1">
      <c r="A65" s="81"/>
      <c r="B65" s="132" t="s">
        <v>397</v>
      </c>
      <c r="C65" s="95"/>
      <c r="D65" s="95"/>
      <c r="E65" s="94">
        <f>SUM(C65:D65)</f>
        <v>0</v>
      </c>
      <c r="F65" s="98">
        <v>0</v>
      </c>
      <c r="G65" s="94">
        <f>E65*F65</f>
        <v>0</v>
      </c>
      <c r="H65" s="29"/>
    </row>
    <row r="66" spans="1:8" s="5" customFormat="1" ht="20.100000000000001" customHeight="1">
      <c r="A66" s="742" t="s">
        <v>398</v>
      </c>
      <c r="B66" s="743"/>
      <c r="C66" s="120">
        <f>SUM(C44:C65)</f>
        <v>0</v>
      </c>
      <c r="D66" s="120">
        <f>SUM(D44:D65)</f>
        <v>0</v>
      </c>
      <c r="E66" s="120">
        <f>SUM(E44:E65)</f>
        <v>0</v>
      </c>
      <c r="F66" s="133"/>
      <c r="G66" s="120">
        <f>SUM(G44:G65)</f>
        <v>0</v>
      </c>
      <c r="H66" s="29"/>
    </row>
    <row r="67" spans="1:8" s="85" customFormat="1" ht="24.95" customHeight="1">
      <c r="A67" s="84" t="s">
        <v>399</v>
      </c>
      <c r="B67" s="134" t="s">
        <v>400</v>
      </c>
      <c r="C67" s="135">
        <f>Personnel!$C$60+C12+C15+C21+C27+C37+C66</f>
        <v>494</v>
      </c>
      <c r="D67" s="135">
        <f>Personnel!$D$60+D12+D15+D21+D27+D37+D66</f>
        <v>0</v>
      </c>
      <c r="E67" s="135">
        <f>SUM(C67:D67)</f>
        <v>494</v>
      </c>
      <c r="F67" s="136"/>
      <c r="G67" s="135">
        <f>Personnel!$H$60+G12+G15+G21+G27+G37+G66</f>
        <v>234</v>
      </c>
      <c r="H67" s="30"/>
    </row>
    <row r="68" spans="1:8" s="85" customFormat="1" ht="24.95" customHeight="1">
      <c r="A68" s="84" t="s">
        <v>401</v>
      </c>
      <c r="B68" s="134" t="s">
        <v>402</v>
      </c>
      <c r="C68" s="170"/>
      <c r="D68" s="170"/>
      <c r="E68" s="170">
        <f>SUM(C68:D68)</f>
        <v>0</v>
      </c>
      <c r="F68" s="171">
        <v>1</v>
      </c>
      <c r="G68" s="172">
        <f>E68*F68</f>
        <v>0</v>
      </c>
      <c r="H68" s="30"/>
    </row>
    <row r="69" spans="1:8" s="85" customFormat="1" ht="24.95" customHeight="1">
      <c r="A69" s="84" t="s">
        <v>403</v>
      </c>
      <c r="B69" s="134" t="s">
        <v>404</v>
      </c>
      <c r="C69" s="135">
        <f>SUM(C67:C68)</f>
        <v>494</v>
      </c>
      <c r="D69" s="135">
        <f>SUM(D67:D68)</f>
        <v>0</v>
      </c>
      <c r="E69" s="135">
        <f>SUM(E67:E68)</f>
        <v>494</v>
      </c>
      <c r="F69" s="137">
        <f>IF(E69=0,0,ROUND(G69/E69,0))</f>
        <v>0</v>
      </c>
      <c r="G69" s="135">
        <f>SUM(G67:G68)</f>
        <v>234</v>
      </c>
      <c r="H69" s="30"/>
    </row>
    <row r="70" spans="1:8" s="5" customFormat="1" ht="24.95" customHeight="1">
      <c r="A70" s="59"/>
      <c r="B70" s="138" t="s">
        <v>405</v>
      </c>
      <c r="C70" s="139">
        <f>'COVER PAGE'!$F$27</f>
        <v>0</v>
      </c>
      <c r="D70" s="139">
        <f>'COVER PAGE'!$F$28</f>
        <v>0</v>
      </c>
      <c r="E70" s="140">
        <f>'COVER PAGE'!$F$29</f>
        <v>0</v>
      </c>
      <c r="F70" s="140"/>
      <c r="G70" s="140">
        <f>'COVER PAGE'!$F$30</f>
        <v>0</v>
      </c>
      <c r="H70" s="29"/>
    </row>
    <row r="71" spans="1:8" s="88" customFormat="1" ht="24.95" customHeight="1">
      <c r="A71" s="86"/>
      <c r="B71" s="138" t="s">
        <v>406</v>
      </c>
      <c r="C71" s="139">
        <f>C69-C70</f>
        <v>494</v>
      </c>
      <c r="D71" s="139">
        <f>D69-D70</f>
        <v>0</v>
      </c>
      <c r="E71" s="139">
        <f>E69-E70</f>
        <v>494</v>
      </c>
      <c r="F71" s="138"/>
      <c r="G71" s="139">
        <f>G69-G70</f>
        <v>234</v>
      </c>
      <c r="H71" s="87"/>
    </row>
    <row r="72" spans="1:8" s="5" customFormat="1" ht="16.5" thickBot="1">
      <c r="A72" s="89"/>
      <c r="B72" s="113"/>
      <c r="C72" s="112"/>
      <c r="D72" s="112"/>
      <c r="E72" s="112"/>
      <c r="F72" s="113"/>
      <c r="G72" s="112"/>
      <c r="H72" s="29"/>
    </row>
    <row r="73" spans="1:8" s="5" customFormat="1" ht="30" customHeight="1" thickBot="1">
      <c r="A73" s="89"/>
      <c r="B73" s="113"/>
      <c r="C73" s="112"/>
      <c r="D73" s="762" t="str">
        <f>IF(C69=C70," ","Your HS budget amount is not correct")</f>
        <v>Your HS budget amount is not correct</v>
      </c>
      <c r="E73" s="763"/>
      <c r="F73" s="763"/>
      <c r="G73" s="764"/>
      <c r="H73" s="29"/>
    </row>
    <row r="74" spans="1:8" s="5" customFormat="1" ht="30" customHeight="1" thickBot="1">
      <c r="A74" s="59"/>
      <c r="B74" s="141" t="s">
        <v>407</v>
      </c>
      <c r="C74" s="112"/>
      <c r="D74" s="762" t="str">
        <f>IF(D69&gt;=D70," ","Your Non-Federal Share must be at least $"&amp;D70)</f>
        <v xml:space="preserve"> </v>
      </c>
      <c r="E74" s="763"/>
      <c r="F74" s="763"/>
      <c r="G74" s="764"/>
      <c r="H74" s="29"/>
    </row>
    <row r="75" spans="1:8" s="5" customFormat="1" ht="30" customHeight="1" thickBot="1">
      <c r="A75" s="59"/>
      <c r="B75" s="113"/>
      <c r="C75" s="112"/>
      <c r="D75" s="762" t="str">
        <f>IF(G69&lt;=G70," ","Your budget is not acceptable - Your total admin cost exceeds the maximum allowable cost,  Please reduce your admin cost.")</f>
        <v>Your budget is not acceptable - Your total admin cost exceeds the maximum allowable cost,  Please reduce your admin cost.</v>
      </c>
      <c r="E75" s="763"/>
      <c r="F75" s="763"/>
      <c r="G75" s="764"/>
      <c r="H75" s="29"/>
    </row>
    <row r="76" spans="1:8" s="9" customFormat="1" ht="15.75">
      <c r="A76" s="59"/>
      <c r="B76" s="113"/>
      <c r="C76" s="112"/>
      <c r="D76" s="112"/>
      <c r="E76" s="112"/>
      <c r="F76" s="113"/>
      <c r="G76" s="112"/>
      <c r="H76" s="29"/>
    </row>
    <row r="77" spans="1:8" s="9" customFormat="1" ht="15.75">
      <c r="A77" s="59"/>
      <c r="B77" s="113"/>
      <c r="C77" s="112"/>
      <c r="D77" s="112"/>
      <c r="E77" s="112"/>
      <c r="F77" s="113"/>
      <c r="G77" s="112"/>
      <c r="H77" s="29"/>
    </row>
    <row r="78" spans="1:8" s="91" customFormat="1" ht="15.75">
      <c r="A78" s="90"/>
      <c r="B78" s="142"/>
      <c r="C78" s="143"/>
      <c r="D78" s="143"/>
      <c r="E78" s="143"/>
      <c r="F78" s="142"/>
      <c r="G78" s="143"/>
      <c r="H78" s="67"/>
    </row>
    <row r="79" spans="1:8" s="91" customFormat="1" ht="15.75">
      <c r="A79" s="90"/>
      <c r="B79" s="761" t="s">
        <v>408</v>
      </c>
      <c r="C79" s="761"/>
      <c r="D79" s="761"/>
      <c r="E79" s="761"/>
      <c r="F79" s="761"/>
      <c r="G79" s="761"/>
      <c r="H79" s="67"/>
    </row>
    <row r="80" spans="1:8" s="91" customFormat="1" ht="15" customHeight="1">
      <c r="A80" s="90"/>
      <c r="B80" s="144" t="s">
        <v>329</v>
      </c>
      <c r="C80" s="145" t="s">
        <v>409</v>
      </c>
      <c r="D80" s="145" t="s">
        <v>410</v>
      </c>
      <c r="E80" s="145" t="s">
        <v>330</v>
      </c>
      <c r="F80" s="765" t="s">
        <v>411</v>
      </c>
      <c r="G80" s="766"/>
      <c r="H80" s="67"/>
    </row>
    <row r="81" spans="1:8" s="91" customFormat="1" ht="15" customHeight="1">
      <c r="A81" s="90"/>
      <c r="B81" s="146" t="s">
        <v>412</v>
      </c>
      <c r="C81" s="147">
        <f>Personnel!$C$60</f>
        <v>494</v>
      </c>
      <c r="D81" s="147">
        <f>Personnel!$D$60</f>
        <v>0</v>
      </c>
      <c r="E81" s="147">
        <f>Personnel!$F$60</f>
        <v>494</v>
      </c>
      <c r="F81" s="738">
        <f>Personnel!$H$60</f>
        <v>234</v>
      </c>
      <c r="G81" s="739"/>
      <c r="H81" s="67"/>
    </row>
    <row r="82" spans="1:8" s="91" customFormat="1" ht="15" customHeight="1">
      <c r="A82" s="90"/>
      <c r="B82" s="146" t="s">
        <v>413</v>
      </c>
      <c r="C82" s="147">
        <f>C12</f>
        <v>0</v>
      </c>
      <c r="D82" s="147">
        <f>D12</f>
        <v>0</v>
      </c>
      <c r="E82" s="147">
        <f>E12</f>
        <v>0</v>
      </c>
      <c r="F82" s="738">
        <f>$G$12</f>
        <v>0</v>
      </c>
      <c r="G82" s="739"/>
      <c r="H82" s="67"/>
    </row>
    <row r="83" spans="1:8" s="5" customFormat="1" ht="15" customHeight="1">
      <c r="A83" s="59"/>
      <c r="B83" s="148" t="s">
        <v>414</v>
      </c>
      <c r="C83" s="149">
        <f>C15</f>
        <v>0</v>
      </c>
      <c r="D83" s="149">
        <f>D15</f>
        <v>0</v>
      </c>
      <c r="E83" s="149">
        <f>+C15</f>
        <v>0</v>
      </c>
      <c r="F83" s="738">
        <f>$G$15</f>
        <v>0</v>
      </c>
      <c r="G83" s="739"/>
      <c r="H83" s="29"/>
    </row>
    <row r="84" spans="1:8" s="5" customFormat="1" ht="15" customHeight="1">
      <c r="A84" s="59"/>
      <c r="B84" s="148" t="s">
        <v>415</v>
      </c>
      <c r="C84" s="149">
        <f>C21</f>
        <v>0</v>
      </c>
      <c r="D84" s="149">
        <f>D21</f>
        <v>0</v>
      </c>
      <c r="E84" s="149">
        <f>E21</f>
        <v>0</v>
      </c>
      <c r="F84" s="738">
        <f>$G$21</f>
        <v>0</v>
      </c>
      <c r="G84" s="739"/>
      <c r="H84" s="29"/>
    </row>
    <row r="85" spans="1:8" s="5" customFormat="1" ht="15" customHeight="1">
      <c r="A85" s="59"/>
      <c r="B85" s="148" t="s">
        <v>416</v>
      </c>
      <c r="C85" s="149">
        <f>C27</f>
        <v>0</v>
      </c>
      <c r="D85" s="149">
        <f>D27</f>
        <v>0</v>
      </c>
      <c r="E85" s="149">
        <f>E27</f>
        <v>0</v>
      </c>
      <c r="F85" s="738">
        <f>$G$27</f>
        <v>0</v>
      </c>
      <c r="G85" s="739"/>
      <c r="H85" s="29"/>
    </row>
    <row r="86" spans="1:8" s="5" customFormat="1" ht="15" customHeight="1">
      <c r="A86" s="59"/>
      <c r="B86" s="148" t="s">
        <v>417</v>
      </c>
      <c r="C86" s="149">
        <f>C37</f>
        <v>0</v>
      </c>
      <c r="D86" s="149">
        <f>D37</f>
        <v>0</v>
      </c>
      <c r="E86" s="149">
        <f>E37</f>
        <v>0</v>
      </c>
      <c r="F86" s="738">
        <f>$G$37</f>
        <v>0</v>
      </c>
      <c r="G86" s="739"/>
      <c r="H86" s="29"/>
    </row>
    <row r="87" spans="1:8" s="5" customFormat="1" ht="15" customHeight="1">
      <c r="A87" s="59"/>
      <c r="B87" s="148" t="s">
        <v>418</v>
      </c>
      <c r="C87" s="149">
        <f>C42</f>
        <v>0</v>
      </c>
      <c r="D87" s="149">
        <f>D42</f>
        <v>0</v>
      </c>
      <c r="E87" s="149">
        <f>E42</f>
        <v>0</v>
      </c>
      <c r="F87" s="738">
        <f>$G$42</f>
        <v>0</v>
      </c>
      <c r="G87" s="739"/>
      <c r="H87" s="29"/>
    </row>
    <row r="88" spans="1:8" s="5" customFormat="1" ht="15" customHeight="1">
      <c r="A88" s="59"/>
      <c r="B88" s="148" t="s">
        <v>419</v>
      </c>
      <c r="C88" s="149">
        <f>C66</f>
        <v>0</v>
      </c>
      <c r="D88" s="149">
        <f>D66</f>
        <v>0</v>
      </c>
      <c r="E88" s="149">
        <f>E66</f>
        <v>0</v>
      </c>
      <c r="F88" s="738">
        <f>$G$66</f>
        <v>0</v>
      </c>
      <c r="G88" s="739"/>
      <c r="H88" s="29"/>
    </row>
    <row r="89" spans="1:8" s="5" customFormat="1" ht="15" customHeight="1">
      <c r="A89" s="59"/>
      <c r="B89" s="426" t="s">
        <v>420</v>
      </c>
      <c r="C89" s="150">
        <f>SUM(C81:C88)</f>
        <v>494</v>
      </c>
      <c r="D89" s="150">
        <f>SUM(D81:D88)</f>
        <v>0</v>
      </c>
      <c r="E89" s="150">
        <f>SUM(E81:E88)</f>
        <v>494</v>
      </c>
      <c r="F89" s="757">
        <f>SUM(F81:G88)</f>
        <v>234</v>
      </c>
      <c r="G89" s="758"/>
      <c r="H89" s="29"/>
    </row>
    <row r="90" spans="1:8" s="5" customFormat="1" ht="15.75">
      <c r="A90" s="59"/>
      <c r="B90" s="426" t="s">
        <v>421</v>
      </c>
      <c r="C90" s="150">
        <f>C68</f>
        <v>0</v>
      </c>
      <c r="D90" s="150">
        <f>D68</f>
        <v>0</v>
      </c>
      <c r="E90" s="150">
        <f>E68</f>
        <v>0</v>
      </c>
      <c r="F90" s="757">
        <f>G68</f>
        <v>0</v>
      </c>
      <c r="G90" s="758"/>
      <c r="H90" s="29"/>
    </row>
    <row r="91" spans="1:8" s="5" customFormat="1" ht="15.75">
      <c r="A91" s="59"/>
      <c r="B91" s="169" t="s">
        <v>422</v>
      </c>
      <c r="C91" s="150">
        <f>SUM(C89:C90)</f>
        <v>494</v>
      </c>
      <c r="D91" s="150">
        <f>SUM(D89:D90)</f>
        <v>0</v>
      </c>
      <c r="E91" s="150">
        <f>SUM(E89:E90)</f>
        <v>494</v>
      </c>
      <c r="F91" s="757">
        <f>SUM(F89:F90)</f>
        <v>234</v>
      </c>
      <c r="G91" s="758"/>
      <c r="H91" s="29"/>
    </row>
    <row r="92" spans="1:8" s="5" customFormat="1" ht="15.75">
      <c r="A92" s="59"/>
      <c r="B92" s="113"/>
      <c r="C92" s="112"/>
      <c r="D92" s="112"/>
      <c r="E92" s="112"/>
      <c r="F92" s="113"/>
      <c r="G92" s="112"/>
      <c r="H92" s="29"/>
    </row>
    <row r="93" spans="1:8" s="5" customFormat="1" ht="37.9" customHeight="1">
      <c r="A93" s="59"/>
      <c r="B93" s="755" t="s">
        <v>423</v>
      </c>
      <c r="C93" s="756"/>
      <c r="D93" s="756"/>
      <c r="E93" s="756"/>
      <c r="F93" s="756"/>
      <c r="G93" s="756"/>
      <c r="H93" s="29"/>
    </row>
    <row r="94" spans="1:8" s="5" customFormat="1" ht="15.75">
      <c r="A94" s="59"/>
      <c r="B94" s="113"/>
      <c r="C94" s="112"/>
      <c r="D94" s="112"/>
      <c r="E94" s="112"/>
      <c r="F94" s="113"/>
      <c r="G94" s="112"/>
      <c r="H94" s="29"/>
    </row>
    <row r="95" spans="1:8" s="5" customFormat="1" ht="15.75">
      <c r="A95" s="59"/>
      <c r="B95" s="113"/>
      <c r="C95" s="112"/>
      <c r="D95" s="112"/>
      <c r="E95" s="112"/>
      <c r="F95" s="113"/>
      <c r="G95" s="112"/>
      <c r="H95" s="29"/>
    </row>
    <row r="96" spans="1:8" s="5" customFormat="1" ht="15.75">
      <c r="A96" s="59"/>
      <c r="B96" s="113"/>
      <c r="C96" s="112"/>
      <c r="D96" s="112"/>
      <c r="E96" s="112"/>
      <c r="F96" s="113"/>
      <c r="G96" s="112"/>
      <c r="H96" s="29"/>
    </row>
    <row r="97" spans="1:8" s="5" customFormat="1" ht="15.75">
      <c r="A97" s="59"/>
      <c r="B97" s="113"/>
      <c r="C97" s="112"/>
      <c r="D97" s="112"/>
      <c r="E97" s="112"/>
      <c r="F97" s="113"/>
      <c r="G97" s="112"/>
      <c r="H97" s="29"/>
    </row>
    <row r="98" spans="1:8" s="5" customFormat="1" ht="15.75">
      <c r="A98" s="59"/>
      <c r="B98" s="113"/>
      <c r="C98" s="112"/>
      <c r="D98" s="112"/>
      <c r="E98" s="112"/>
      <c r="F98" s="113"/>
      <c r="G98" s="112"/>
      <c r="H98" s="29"/>
    </row>
    <row r="99" spans="1:8" s="5" customFormat="1" ht="15.75">
      <c r="A99" s="59"/>
      <c r="B99" s="113"/>
      <c r="C99" s="112"/>
      <c r="D99" s="112"/>
      <c r="E99" s="112"/>
      <c r="F99" s="113"/>
      <c r="G99" s="112"/>
      <c r="H99" s="29"/>
    </row>
    <row r="100" spans="1:8" s="5" customFormat="1" ht="15.75">
      <c r="A100" s="59"/>
      <c r="B100" s="113"/>
      <c r="C100" s="112"/>
      <c r="D100" s="112"/>
      <c r="E100" s="112"/>
      <c r="F100" s="113"/>
      <c r="G100" s="112"/>
      <c r="H100" s="29"/>
    </row>
    <row r="101" spans="1:8" s="5" customFormat="1" ht="15.75">
      <c r="A101" s="59"/>
      <c r="B101" s="113"/>
      <c r="C101" s="112"/>
      <c r="D101" s="112"/>
      <c r="E101" s="112"/>
      <c r="F101" s="113"/>
      <c r="G101" s="112"/>
      <c r="H101" s="29"/>
    </row>
    <row r="102" spans="1:8" s="5" customFormat="1" ht="15.75">
      <c r="A102" s="59"/>
      <c r="B102" s="113"/>
      <c r="C102" s="112"/>
      <c r="D102" s="112"/>
      <c r="E102" s="112"/>
      <c r="F102" s="113"/>
      <c r="G102" s="112"/>
      <c r="H102" s="29"/>
    </row>
    <row r="103" spans="1:8" s="5" customFormat="1" ht="15.75">
      <c r="A103" s="59"/>
      <c r="B103" s="113"/>
      <c r="C103" s="112"/>
      <c r="D103" s="112"/>
      <c r="E103" s="112"/>
      <c r="F103" s="113"/>
      <c r="G103" s="112"/>
      <c r="H103" s="29"/>
    </row>
    <row r="104" spans="1:8" s="5" customFormat="1" ht="15.75">
      <c r="A104" s="59"/>
      <c r="B104" s="113"/>
      <c r="C104" s="112"/>
      <c r="D104" s="112"/>
      <c r="E104" s="112"/>
      <c r="F104" s="113"/>
      <c r="G104" s="112"/>
      <c r="H104" s="29"/>
    </row>
    <row r="105" spans="1:8" s="5" customFormat="1" ht="15.75">
      <c r="A105" s="59"/>
      <c r="B105" s="113"/>
      <c r="C105" s="112"/>
      <c r="D105" s="112"/>
      <c r="E105" s="112"/>
      <c r="F105" s="113"/>
      <c r="G105" s="112"/>
      <c r="H105" s="29"/>
    </row>
    <row r="106" spans="1:8" s="5" customFormat="1" ht="15.75">
      <c r="A106" s="59"/>
      <c r="B106" s="113"/>
      <c r="C106" s="112"/>
      <c r="D106" s="112"/>
      <c r="E106" s="112"/>
      <c r="F106" s="113"/>
      <c r="G106" s="112"/>
      <c r="H106" s="29"/>
    </row>
    <row r="107" spans="1:8" s="5" customFormat="1" ht="15.75">
      <c r="A107" s="59"/>
      <c r="B107" s="113"/>
      <c r="C107" s="112"/>
      <c r="D107" s="112"/>
      <c r="E107" s="112"/>
      <c r="F107" s="113"/>
      <c r="G107" s="112"/>
      <c r="H107" s="29"/>
    </row>
    <row r="108" spans="1:8" s="5" customFormat="1" ht="15.75">
      <c r="A108" s="59"/>
      <c r="B108" s="113"/>
      <c r="C108" s="112"/>
      <c r="D108" s="112"/>
      <c r="E108" s="112"/>
      <c r="F108" s="113"/>
      <c r="G108" s="112"/>
      <c r="H108" s="29"/>
    </row>
    <row r="109" spans="1:8" s="5" customFormat="1" ht="15.75">
      <c r="A109" s="59"/>
      <c r="B109" s="113"/>
      <c r="C109" s="112"/>
      <c r="D109" s="112"/>
      <c r="E109" s="112"/>
      <c r="F109" s="113"/>
      <c r="G109" s="112"/>
      <c r="H109" s="29"/>
    </row>
    <row r="110" spans="1:8" s="5" customFormat="1" ht="15.75">
      <c r="A110" s="59"/>
      <c r="B110" s="113"/>
      <c r="C110" s="112"/>
      <c r="D110" s="112"/>
      <c r="E110" s="112"/>
      <c r="F110" s="113"/>
      <c r="G110" s="112"/>
      <c r="H110" s="29"/>
    </row>
    <row r="111" spans="1:8" s="5" customFormat="1" ht="15.75">
      <c r="A111" s="59"/>
      <c r="B111" s="113"/>
      <c r="C111" s="112"/>
      <c r="D111" s="112"/>
      <c r="E111" s="112"/>
      <c r="F111" s="113"/>
      <c r="G111" s="112"/>
      <c r="H111" s="29"/>
    </row>
    <row r="112" spans="1:8" s="5" customFormat="1" ht="15.75">
      <c r="A112" s="59"/>
      <c r="B112" s="113"/>
      <c r="C112" s="112"/>
      <c r="D112" s="112"/>
      <c r="E112" s="112"/>
      <c r="F112" s="113"/>
      <c r="G112" s="112"/>
      <c r="H112" s="29"/>
    </row>
    <row r="113" spans="1:8" s="5" customFormat="1" ht="15.75">
      <c r="A113" s="59"/>
      <c r="B113" s="113"/>
      <c r="C113" s="112"/>
      <c r="D113" s="112"/>
      <c r="E113" s="112"/>
      <c r="F113" s="113"/>
      <c r="G113" s="112"/>
      <c r="H113" s="29"/>
    </row>
    <row r="114" spans="1:8" s="5" customFormat="1" ht="15.75">
      <c r="A114" s="59"/>
      <c r="B114" s="113"/>
      <c r="C114" s="112"/>
      <c r="D114" s="112"/>
      <c r="E114" s="112"/>
      <c r="F114" s="113"/>
      <c r="G114" s="112"/>
      <c r="H114" s="29"/>
    </row>
    <row r="115" spans="1:8" s="5" customFormat="1" ht="15.75">
      <c r="A115" s="59"/>
      <c r="B115" s="113"/>
      <c r="C115" s="112"/>
      <c r="D115" s="112"/>
      <c r="E115" s="112"/>
      <c r="F115" s="113"/>
      <c r="G115" s="112"/>
      <c r="H115" s="29"/>
    </row>
    <row r="116" spans="1:8" s="5" customFormat="1" ht="15.75">
      <c r="A116" s="59"/>
      <c r="B116" s="113"/>
      <c r="C116" s="112"/>
      <c r="D116" s="112"/>
      <c r="E116" s="112"/>
      <c r="F116" s="113"/>
      <c r="G116" s="112"/>
      <c r="H116" s="29"/>
    </row>
    <row r="117" spans="1:8" s="5" customFormat="1" ht="15.75">
      <c r="A117" s="59"/>
      <c r="B117" s="113"/>
      <c r="C117" s="112"/>
      <c r="D117" s="112"/>
      <c r="E117" s="112"/>
      <c r="F117" s="113"/>
      <c r="G117" s="112"/>
      <c r="H117" s="29"/>
    </row>
    <row r="118" spans="1:8" s="5" customFormat="1" ht="15.75">
      <c r="A118" s="59"/>
      <c r="B118" s="113"/>
      <c r="C118" s="112"/>
      <c r="D118" s="112"/>
      <c r="E118" s="112"/>
      <c r="F118" s="113"/>
      <c r="G118" s="112"/>
      <c r="H118" s="29"/>
    </row>
    <row r="119" spans="1:8" s="5" customFormat="1" ht="15.75">
      <c r="A119" s="59"/>
      <c r="B119" s="113"/>
      <c r="C119" s="112"/>
      <c r="D119" s="112"/>
      <c r="E119" s="112"/>
      <c r="F119" s="113"/>
      <c r="G119" s="112"/>
      <c r="H119" s="29"/>
    </row>
    <row r="120" spans="1:8" s="5" customFormat="1" ht="15.75">
      <c r="A120" s="59"/>
      <c r="B120" s="113"/>
      <c r="C120" s="112"/>
      <c r="D120" s="112"/>
      <c r="E120" s="112"/>
      <c r="F120" s="113"/>
      <c r="G120" s="112"/>
      <c r="H120" s="29"/>
    </row>
    <row r="121" spans="1:8" s="5" customFormat="1" ht="15.75">
      <c r="A121" s="59"/>
      <c r="B121" s="113"/>
      <c r="C121" s="112"/>
      <c r="D121" s="112"/>
      <c r="E121" s="112"/>
      <c r="F121" s="113"/>
      <c r="G121" s="112"/>
      <c r="H121" s="29"/>
    </row>
    <row r="122" spans="1:8" s="5" customFormat="1" ht="15.75">
      <c r="A122" s="59"/>
      <c r="B122" s="113"/>
      <c r="C122" s="112"/>
      <c r="D122" s="112"/>
      <c r="E122" s="112"/>
      <c r="F122" s="113"/>
      <c r="G122" s="112"/>
      <c r="H122" s="29"/>
    </row>
    <row r="123" spans="1:8" s="5" customFormat="1" ht="15.75">
      <c r="A123" s="59"/>
      <c r="B123" s="113"/>
      <c r="C123" s="112"/>
      <c r="D123" s="112"/>
      <c r="E123" s="112"/>
      <c r="F123" s="113"/>
      <c r="G123" s="112"/>
      <c r="H123" s="29"/>
    </row>
    <row r="124" spans="1:8" s="5" customFormat="1" ht="15.75">
      <c r="A124" s="59"/>
      <c r="B124" s="113"/>
      <c r="C124" s="112"/>
      <c r="D124" s="112"/>
      <c r="E124" s="112"/>
      <c r="F124" s="113"/>
      <c r="G124" s="112"/>
      <c r="H124" s="29"/>
    </row>
    <row r="125" spans="1:8" s="5" customFormat="1" ht="15.75">
      <c r="A125" s="59"/>
      <c r="B125" s="113"/>
      <c r="C125" s="112"/>
      <c r="D125" s="112"/>
      <c r="E125" s="112"/>
      <c r="F125" s="113"/>
      <c r="G125" s="112"/>
      <c r="H125" s="29"/>
    </row>
    <row r="126" spans="1:8" s="5" customFormat="1" ht="15.75">
      <c r="A126" s="59"/>
      <c r="B126" s="113"/>
      <c r="C126" s="112"/>
      <c r="D126" s="112"/>
      <c r="E126" s="112"/>
      <c r="F126" s="113"/>
      <c r="G126" s="112"/>
      <c r="H126" s="29"/>
    </row>
    <row r="127" spans="1:8" s="5" customFormat="1" ht="15.75">
      <c r="A127" s="59"/>
      <c r="B127" s="113"/>
      <c r="C127" s="112"/>
      <c r="D127" s="112"/>
      <c r="E127" s="112"/>
      <c r="F127" s="113"/>
      <c r="G127" s="112"/>
      <c r="H127" s="29"/>
    </row>
    <row r="128" spans="1:8" s="5" customFormat="1" ht="15.75">
      <c r="A128" s="59"/>
      <c r="B128" s="113"/>
      <c r="C128" s="112"/>
      <c r="D128" s="112"/>
      <c r="E128" s="112"/>
      <c r="F128" s="113"/>
      <c r="G128" s="112"/>
      <c r="H128" s="29"/>
    </row>
    <row r="129" spans="1:8" s="5" customFormat="1" ht="15.75">
      <c r="A129" s="59"/>
      <c r="B129" s="113"/>
      <c r="C129" s="112"/>
      <c r="D129" s="112"/>
      <c r="E129" s="112"/>
      <c r="F129" s="113"/>
      <c r="G129" s="112"/>
      <c r="H129" s="29"/>
    </row>
    <row r="130" spans="1:8" s="5" customFormat="1" ht="15.75">
      <c r="A130" s="59"/>
      <c r="B130" s="113"/>
      <c r="C130" s="112"/>
      <c r="D130" s="112"/>
      <c r="E130" s="112"/>
      <c r="F130" s="113"/>
      <c r="G130" s="112"/>
      <c r="H130" s="29"/>
    </row>
    <row r="131" spans="1:8" s="5" customFormat="1" ht="15.75">
      <c r="A131" s="59"/>
      <c r="B131" s="113"/>
      <c r="C131" s="112"/>
      <c r="D131" s="112"/>
      <c r="E131" s="112"/>
      <c r="F131" s="113"/>
      <c r="G131" s="112"/>
      <c r="H131" s="29"/>
    </row>
    <row r="132" spans="1:8" s="5" customFormat="1" ht="15.75">
      <c r="A132" s="59"/>
      <c r="B132" s="113"/>
      <c r="C132" s="112"/>
      <c r="D132" s="112"/>
      <c r="E132" s="112"/>
      <c r="F132" s="113"/>
      <c r="G132" s="112"/>
      <c r="H132" s="29"/>
    </row>
    <row r="133" spans="1:8" s="5" customFormat="1" ht="15.75">
      <c r="A133" s="59"/>
      <c r="B133" s="113"/>
      <c r="C133" s="112"/>
      <c r="D133" s="112"/>
      <c r="E133" s="112"/>
      <c r="F133" s="113"/>
      <c r="G133" s="112"/>
      <c r="H133" s="29"/>
    </row>
    <row r="134" spans="1:8" s="5" customFormat="1" ht="15.75">
      <c r="A134" s="59"/>
      <c r="B134" s="113"/>
      <c r="C134" s="112"/>
      <c r="D134" s="112"/>
      <c r="E134" s="112"/>
      <c r="F134" s="113"/>
      <c r="G134" s="112"/>
      <c r="H134" s="29"/>
    </row>
    <row r="135" spans="1:8" s="5" customFormat="1" ht="15.75">
      <c r="A135" s="59"/>
      <c r="B135" s="113"/>
      <c r="C135" s="112"/>
      <c r="D135" s="112"/>
      <c r="E135" s="112"/>
      <c r="F135" s="113"/>
      <c r="G135" s="112"/>
      <c r="H135" s="29"/>
    </row>
    <row r="136" spans="1:8" s="5" customFormat="1" ht="15.75">
      <c r="A136" s="59"/>
      <c r="B136" s="113"/>
      <c r="C136" s="112"/>
      <c r="D136" s="112"/>
      <c r="E136" s="112"/>
      <c r="F136" s="113"/>
      <c r="G136" s="112"/>
      <c r="H136" s="29"/>
    </row>
    <row r="137" spans="1:8" s="5" customFormat="1" ht="15.75">
      <c r="A137" s="59"/>
      <c r="B137" s="113"/>
      <c r="C137" s="112"/>
      <c r="D137" s="112"/>
      <c r="E137" s="112"/>
      <c r="F137" s="113"/>
      <c r="G137" s="112"/>
      <c r="H137" s="29"/>
    </row>
    <row r="138" spans="1:8" s="5" customFormat="1" ht="15.75">
      <c r="A138" s="59"/>
      <c r="B138" s="113"/>
      <c r="C138" s="112"/>
      <c r="D138" s="112"/>
      <c r="E138" s="112"/>
      <c r="F138" s="113"/>
      <c r="G138" s="112"/>
      <c r="H138" s="29"/>
    </row>
    <row r="139" spans="1:8" s="5" customFormat="1" ht="15.75">
      <c r="A139" s="59"/>
      <c r="B139" s="113"/>
      <c r="C139" s="112"/>
      <c r="D139" s="112"/>
      <c r="E139" s="112"/>
      <c r="F139" s="113"/>
      <c r="G139" s="112"/>
      <c r="H139" s="29"/>
    </row>
    <row r="140" spans="1:8" s="5" customFormat="1" ht="15.75">
      <c r="A140" s="59"/>
      <c r="B140" s="113"/>
      <c r="C140" s="112"/>
      <c r="D140" s="112"/>
      <c r="E140" s="112"/>
      <c r="F140" s="113"/>
      <c r="G140" s="112"/>
      <c r="H140" s="29"/>
    </row>
    <row r="141" spans="1:8" s="5" customFormat="1" ht="15.75">
      <c r="A141" s="59"/>
      <c r="B141" s="113"/>
      <c r="C141" s="112"/>
      <c r="D141" s="112"/>
      <c r="E141" s="112"/>
      <c r="F141" s="113"/>
      <c r="G141" s="112"/>
      <c r="H141" s="29"/>
    </row>
    <row r="142" spans="1:8" s="5" customFormat="1" ht="15.75">
      <c r="A142" s="59"/>
      <c r="B142" s="113"/>
      <c r="C142" s="112"/>
      <c r="D142" s="112"/>
      <c r="E142" s="112"/>
      <c r="F142" s="113"/>
      <c r="G142" s="112"/>
      <c r="H142" s="29"/>
    </row>
    <row r="143" spans="1:8" s="5" customFormat="1" ht="15.75">
      <c r="A143" s="59"/>
      <c r="B143" s="113"/>
      <c r="C143" s="112"/>
      <c r="D143" s="112"/>
      <c r="E143" s="112"/>
      <c r="F143" s="113"/>
      <c r="G143" s="112"/>
      <c r="H143" s="29"/>
    </row>
    <row r="144" spans="1:8" s="5" customFormat="1" ht="15.75">
      <c r="A144" s="59"/>
      <c r="B144" s="113"/>
      <c r="C144" s="112"/>
      <c r="D144" s="112"/>
      <c r="E144" s="112"/>
      <c r="F144" s="113"/>
      <c r="G144" s="112"/>
      <c r="H144" s="29"/>
    </row>
    <row r="145" spans="1:8" s="5" customFormat="1" ht="15.75">
      <c r="A145" s="59"/>
      <c r="B145" s="113"/>
      <c r="C145" s="112"/>
      <c r="D145" s="112"/>
      <c r="E145" s="112"/>
      <c r="F145" s="113"/>
      <c r="G145" s="112"/>
      <c r="H145" s="29"/>
    </row>
    <row r="146" spans="1:8" s="5" customFormat="1" ht="15.75">
      <c r="A146" s="59"/>
      <c r="B146" s="113"/>
      <c r="C146" s="112"/>
      <c r="D146" s="112"/>
      <c r="E146" s="112"/>
      <c r="F146" s="113"/>
      <c r="G146" s="112"/>
      <c r="H146" s="29"/>
    </row>
    <row r="147" spans="1:8" s="5" customFormat="1" ht="15.75">
      <c r="A147" s="59"/>
      <c r="B147" s="113"/>
      <c r="C147" s="112"/>
      <c r="D147" s="112"/>
      <c r="E147" s="112"/>
      <c r="F147" s="113"/>
      <c r="G147" s="112"/>
      <c r="H147" s="29"/>
    </row>
    <row r="148" spans="1:8" s="5" customFormat="1" ht="15.75">
      <c r="A148" s="59"/>
      <c r="B148" s="113"/>
      <c r="C148" s="112"/>
      <c r="D148" s="112"/>
      <c r="E148" s="112"/>
      <c r="F148" s="113"/>
      <c r="G148" s="112"/>
      <c r="H148" s="29"/>
    </row>
    <row r="149" spans="1:8" s="5" customFormat="1" ht="15.75">
      <c r="A149" s="59"/>
      <c r="B149" s="113"/>
      <c r="C149" s="112"/>
      <c r="D149" s="112"/>
      <c r="E149" s="112"/>
      <c r="F149" s="113"/>
      <c r="G149" s="112"/>
      <c r="H149" s="29"/>
    </row>
    <row r="150" spans="1:8" s="5" customFormat="1" ht="15.75">
      <c r="A150" s="59"/>
      <c r="B150" s="113"/>
      <c r="C150" s="112"/>
      <c r="D150" s="112"/>
      <c r="E150" s="112"/>
      <c r="F150" s="113"/>
      <c r="G150" s="112"/>
      <c r="H150" s="29"/>
    </row>
    <row r="151" spans="1:8" s="5" customFormat="1" ht="15.75">
      <c r="A151" s="59"/>
      <c r="B151" s="113"/>
      <c r="C151" s="112"/>
      <c r="D151" s="112"/>
      <c r="E151" s="112"/>
      <c r="F151" s="113"/>
      <c r="G151" s="112"/>
      <c r="H151" s="29"/>
    </row>
    <row r="152" spans="1:8" s="5" customFormat="1" ht="15.75">
      <c r="A152" s="59"/>
      <c r="B152" s="113"/>
      <c r="C152" s="112"/>
      <c r="D152" s="112"/>
      <c r="E152" s="112"/>
      <c r="F152" s="113"/>
      <c r="G152" s="112"/>
      <c r="H152" s="29"/>
    </row>
    <row r="153" spans="1:8" s="5" customFormat="1" ht="15.75">
      <c r="A153" s="59"/>
      <c r="B153" s="113"/>
      <c r="C153" s="112"/>
      <c r="D153" s="112"/>
      <c r="E153" s="112"/>
      <c r="F153" s="113"/>
      <c r="G153" s="112"/>
      <c r="H153" s="29"/>
    </row>
    <row r="154" spans="1:8" s="5" customFormat="1" ht="15.75">
      <c r="A154" s="59"/>
      <c r="B154" s="113"/>
      <c r="C154" s="112"/>
      <c r="D154" s="112"/>
      <c r="E154" s="112"/>
      <c r="F154" s="113"/>
      <c r="G154" s="112"/>
      <c r="H154" s="29"/>
    </row>
    <row r="155" spans="1:8" s="5" customFormat="1" ht="15.75">
      <c r="A155" s="59"/>
      <c r="B155" s="113"/>
      <c r="C155" s="112"/>
      <c r="D155" s="112"/>
      <c r="E155" s="112"/>
      <c r="F155" s="113"/>
      <c r="G155" s="112"/>
      <c r="H155" s="29"/>
    </row>
    <row r="156" spans="1:8" s="1" customFormat="1">
      <c r="A156" s="55"/>
      <c r="B156" s="107"/>
      <c r="C156" s="108"/>
      <c r="D156" s="108"/>
      <c r="E156" s="108"/>
      <c r="F156" s="107"/>
      <c r="G156" s="108"/>
      <c r="H156" s="27"/>
    </row>
    <row r="157" spans="1:8" s="1" customFormat="1">
      <c r="A157" s="55"/>
      <c r="B157" s="107"/>
      <c r="C157" s="108"/>
      <c r="D157" s="108"/>
      <c r="E157" s="108"/>
      <c r="F157" s="107"/>
      <c r="G157" s="108"/>
      <c r="H157" s="27"/>
    </row>
    <row r="158" spans="1:8" s="1" customFormat="1">
      <c r="A158" s="55"/>
      <c r="B158" s="107"/>
      <c r="C158" s="108"/>
      <c r="D158" s="108"/>
      <c r="E158" s="108"/>
      <c r="F158" s="107"/>
      <c r="G158" s="108"/>
      <c r="H158" s="27"/>
    </row>
    <row r="159" spans="1:8" s="1" customFormat="1">
      <c r="A159" s="55"/>
      <c r="B159" s="107"/>
      <c r="C159" s="108"/>
      <c r="D159" s="108"/>
      <c r="E159" s="108"/>
      <c r="F159" s="107"/>
      <c r="G159" s="108"/>
      <c r="H159" s="27"/>
    </row>
    <row r="160" spans="1:8" s="1" customFormat="1">
      <c r="A160" s="55"/>
      <c r="B160" s="107"/>
      <c r="C160" s="108"/>
      <c r="D160" s="108"/>
      <c r="E160" s="108"/>
      <c r="F160" s="107"/>
      <c r="G160" s="108"/>
      <c r="H160" s="27"/>
    </row>
    <row r="161" spans="1:8" s="1" customFormat="1">
      <c r="A161" s="55"/>
      <c r="B161" s="107"/>
      <c r="C161" s="108"/>
      <c r="D161" s="108"/>
      <c r="E161" s="108"/>
      <c r="F161" s="107"/>
      <c r="G161" s="108"/>
      <c r="H161" s="27"/>
    </row>
    <row r="162" spans="1:8" s="1" customFormat="1">
      <c r="A162" s="55"/>
      <c r="B162" s="107"/>
      <c r="C162" s="108"/>
      <c r="D162" s="108"/>
      <c r="E162" s="108"/>
      <c r="F162" s="107"/>
      <c r="G162" s="108"/>
      <c r="H162" s="27"/>
    </row>
    <row r="163" spans="1:8" s="1" customFormat="1">
      <c r="A163" s="55"/>
      <c r="B163" s="107"/>
      <c r="C163" s="108"/>
      <c r="D163" s="108"/>
      <c r="E163" s="108"/>
      <c r="F163" s="107"/>
      <c r="G163" s="108"/>
      <c r="H163" s="27"/>
    </row>
    <row r="164" spans="1:8" s="1" customFormat="1">
      <c r="A164" s="55"/>
      <c r="B164" s="107"/>
      <c r="C164" s="108"/>
      <c r="D164" s="108"/>
      <c r="E164" s="108"/>
      <c r="F164" s="107"/>
      <c r="G164" s="108"/>
      <c r="H164" s="27"/>
    </row>
    <row r="165" spans="1:8" s="1" customFormat="1">
      <c r="A165" s="55"/>
      <c r="B165" s="107"/>
      <c r="C165" s="108"/>
      <c r="D165" s="108"/>
      <c r="E165" s="108"/>
      <c r="F165" s="107"/>
      <c r="G165" s="108"/>
      <c r="H165" s="27"/>
    </row>
    <row r="166" spans="1:8" s="1" customFormat="1">
      <c r="A166" s="55"/>
      <c r="B166" s="107"/>
      <c r="C166" s="108"/>
      <c r="D166" s="108"/>
      <c r="E166" s="108"/>
      <c r="F166" s="107"/>
      <c r="G166" s="108"/>
      <c r="H166" s="27"/>
    </row>
    <row r="167" spans="1:8" s="1" customFormat="1">
      <c r="A167" s="55"/>
      <c r="B167" s="107"/>
      <c r="C167" s="108"/>
      <c r="D167" s="108"/>
      <c r="E167" s="108"/>
      <c r="F167" s="107"/>
      <c r="G167" s="108"/>
      <c r="H167" s="27"/>
    </row>
    <row r="168" spans="1:8" s="1" customFormat="1">
      <c r="A168" s="55"/>
      <c r="B168" s="107"/>
      <c r="C168" s="108"/>
      <c r="D168" s="108"/>
      <c r="E168" s="108"/>
      <c r="F168" s="107"/>
      <c r="G168" s="108"/>
      <c r="H168" s="27"/>
    </row>
    <row r="169" spans="1:8" s="1" customFormat="1">
      <c r="A169" s="55"/>
      <c r="B169" s="107"/>
      <c r="C169" s="108"/>
      <c r="D169" s="108"/>
      <c r="E169" s="108"/>
      <c r="F169" s="107"/>
      <c r="G169" s="108"/>
      <c r="H169" s="27"/>
    </row>
    <row r="170" spans="1:8" s="1" customFormat="1">
      <c r="A170" s="55"/>
      <c r="B170" s="107"/>
      <c r="C170" s="108"/>
      <c r="D170" s="108"/>
      <c r="E170" s="108"/>
      <c r="F170" s="107"/>
      <c r="G170" s="108"/>
      <c r="H170" s="27"/>
    </row>
    <row r="171" spans="1:8" s="1" customFormat="1">
      <c r="A171" s="55"/>
      <c r="B171" s="107"/>
      <c r="C171" s="108"/>
      <c r="D171" s="108"/>
      <c r="E171" s="108"/>
      <c r="F171" s="107"/>
      <c r="G171" s="108"/>
      <c r="H171" s="27"/>
    </row>
    <row r="172" spans="1:8" s="1" customFormat="1">
      <c r="A172" s="55"/>
      <c r="B172" s="107"/>
      <c r="C172" s="108"/>
      <c r="D172" s="108"/>
      <c r="E172" s="108"/>
      <c r="F172" s="107"/>
      <c r="G172" s="108"/>
      <c r="H172" s="27"/>
    </row>
    <row r="173" spans="1:8" s="1" customFormat="1">
      <c r="A173" s="55"/>
      <c r="B173" s="107"/>
      <c r="C173" s="108"/>
      <c r="D173" s="108"/>
      <c r="E173" s="108"/>
      <c r="F173" s="107"/>
      <c r="G173" s="108"/>
      <c r="H173" s="27"/>
    </row>
    <row r="174" spans="1:8" s="1" customFormat="1">
      <c r="A174" s="55"/>
      <c r="B174" s="107"/>
      <c r="C174" s="108"/>
      <c r="D174" s="108"/>
      <c r="E174" s="108"/>
      <c r="F174" s="107"/>
      <c r="G174" s="108"/>
      <c r="H174" s="27"/>
    </row>
    <row r="175" spans="1:8" s="1" customFormat="1">
      <c r="A175" s="55"/>
      <c r="B175" s="107"/>
      <c r="C175" s="108"/>
      <c r="D175" s="108"/>
      <c r="E175" s="108"/>
      <c r="F175" s="107"/>
      <c r="G175" s="108"/>
      <c r="H175" s="27"/>
    </row>
    <row r="176" spans="1:8" s="1" customFormat="1">
      <c r="A176" s="55"/>
      <c r="B176" s="107"/>
      <c r="C176" s="108"/>
      <c r="D176" s="108"/>
      <c r="E176" s="108"/>
      <c r="F176" s="107"/>
      <c r="G176" s="108"/>
      <c r="H176" s="27"/>
    </row>
    <row r="177" spans="1:8" s="1" customFormat="1">
      <c r="A177" s="55"/>
      <c r="B177" s="107"/>
      <c r="C177" s="108"/>
      <c r="D177" s="108"/>
      <c r="E177" s="108"/>
      <c r="F177" s="107"/>
      <c r="G177" s="108"/>
      <c r="H177" s="27"/>
    </row>
    <row r="178" spans="1:8" s="1" customFormat="1">
      <c r="A178" s="55"/>
      <c r="B178" s="107"/>
      <c r="C178" s="108"/>
      <c r="D178" s="108"/>
      <c r="E178" s="108"/>
      <c r="F178" s="107"/>
      <c r="G178" s="108"/>
      <c r="H178" s="27"/>
    </row>
    <row r="179" spans="1:8" s="1" customFormat="1">
      <c r="A179" s="55"/>
      <c r="B179" s="107"/>
      <c r="C179" s="108"/>
      <c r="D179" s="108"/>
      <c r="E179" s="108"/>
      <c r="F179" s="107"/>
      <c r="G179" s="108"/>
      <c r="H179" s="27"/>
    </row>
    <row r="180" spans="1:8" s="1" customFormat="1">
      <c r="A180" s="55"/>
      <c r="B180" s="107"/>
      <c r="C180" s="108"/>
      <c r="D180" s="108"/>
      <c r="E180" s="108"/>
      <c r="F180" s="107"/>
      <c r="G180" s="108"/>
      <c r="H180" s="27"/>
    </row>
    <row r="181" spans="1:8" s="1" customFormat="1">
      <c r="A181" s="55"/>
      <c r="B181" s="107"/>
      <c r="C181" s="108"/>
      <c r="D181" s="108"/>
      <c r="E181" s="108"/>
      <c r="F181" s="107"/>
      <c r="G181" s="108"/>
      <c r="H181" s="27"/>
    </row>
    <row r="182" spans="1:8" s="1" customFormat="1">
      <c r="A182" s="55"/>
      <c r="B182" s="107"/>
      <c r="C182" s="108"/>
      <c r="D182" s="108"/>
      <c r="E182" s="108"/>
      <c r="F182" s="107"/>
      <c r="G182" s="108"/>
      <c r="H182" s="27"/>
    </row>
    <row r="183" spans="1:8" s="1" customFormat="1">
      <c r="A183" s="55"/>
      <c r="B183" s="107"/>
      <c r="C183" s="108"/>
      <c r="D183" s="108"/>
      <c r="E183" s="108"/>
      <c r="F183" s="107"/>
      <c r="G183" s="108"/>
      <c r="H183" s="27"/>
    </row>
    <row r="184" spans="1:8" s="1" customFormat="1">
      <c r="A184" s="55"/>
      <c r="B184" s="107"/>
      <c r="C184" s="108"/>
      <c r="D184" s="108"/>
      <c r="E184" s="108"/>
      <c r="F184" s="107"/>
      <c r="G184" s="108"/>
      <c r="H184" s="27"/>
    </row>
    <row r="185" spans="1:8" s="1" customFormat="1">
      <c r="A185" s="55"/>
      <c r="B185" s="107"/>
      <c r="C185" s="108"/>
      <c r="D185" s="108"/>
      <c r="E185" s="108"/>
      <c r="F185" s="107"/>
      <c r="G185" s="108"/>
      <c r="H185" s="27"/>
    </row>
    <row r="186" spans="1:8" s="1" customFormat="1">
      <c r="A186" s="55"/>
      <c r="B186" s="107"/>
      <c r="C186" s="108"/>
      <c r="D186" s="108"/>
      <c r="E186" s="108"/>
      <c r="F186" s="107"/>
      <c r="G186" s="108"/>
      <c r="H186" s="27"/>
    </row>
    <row r="187" spans="1:8" s="1" customFormat="1">
      <c r="A187" s="55"/>
      <c r="B187" s="107"/>
      <c r="C187" s="108"/>
      <c r="D187" s="108"/>
      <c r="E187" s="108"/>
      <c r="F187" s="107"/>
      <c r="G187" s="108"/>
      <c r="H187" s="27"/>
    </row>
    <row r="188" spans="1:8" s="1" customFormat="1">
      <c r="A188" s="55"/>
      <c r="B188" s="107"/>
      <c r="C188" s="108"/>
      <c r="D188" s="108"/>
      <c r="E188" s="108"/>
      <c r="F188" s="107"/>
      <c r="G188" s="108"/>
      <c r="H188" s="27"/>
    </row>
    <row r="189" spans="1:8" s="1" customFormat="1">
      <c r="A189" s="55"/>
      <c r="B189" s="107"/>
      <c r="C189" s="108"/>
      <c r="D189" s="108"/>
      <c r="E189" s="108"/>
      <c r="F189" s="107"/>
      <c r="G189" s="108"/>
      <c r="H189" s="27"/>
    </row>
    <row r="190" spans="1:8" s="1" customFormat="1">
      <c r="A190" s="55"/>
      <c r="B190" s="107"/>
      <c r="C190" s="108"/>
      <c r="D190" s="108"/>
      <c r="E190" s="108"/>
      <c r="F190" s="107"/>
      <c r="G190" s="108"/>
      <c r="H190" s="27"/>
    </row>
    <row r="191" spans="1:8" s="1" customFormat="1">
      <c r="A191" s="55"/>
      <c r="B191" s="107"/>
      <c r="C191" s="108"/>
      <c r="D191" s="108"/>
      <c r="E191" s="108"/>
      <c r="F191" s="107"/>
      <c r="G191" s="108"/>
      <c r="H191" s="27"/>
    </row>
    <row r="192" spans="1:8" s="1" customFormat="1">
      <c r="A192" s="55"/>
      <c r="B192" s="107"/>
      <c r="C192" s="108"/>
      <c r="D192" s="108"/>
      <c r="E192" s="108"/>
      <c r="F192" s="107"/>
      <c r="G192" s="108"/>
      <c r="H192" s="27"/>
    </row>
    <row r="193" spans="1:8" s="1" customFormat="1">
      <c r="A193" s="55"/>
      <c r="B193" s="107"/>
      <c r="C193" s="108"/>
      <c r="D193" s="108"/>
      <c r="E193" s="108"/>
      <c r="F193" s="107"/>
      <c r="G193" s="108"/>
      <c r="H193" s="27"/>
    </row>
    <row r="194" spans="1:8" s="1" customFormat="1">
      <c r="A194" s="55"/>
      <c r="B194" s="107"/>
      <c r="C194" s="108"/>
      <c r="D194" s="108"/>
      <c r="E194" s="108"/>
      <c r="F194" s="107"/>
      <c r="G194" s="108"/>
      <c r="H194" s="27"/>
    </row>
    <row r="195" spans="1:8" s="1" customFormat="1">
      <c r="A195" s="55"/>
      <c r="B195" s="107"/>
      <c r="C195" s="108"/>
      <c r="D195" s="108"/>
      <c r="E195" s="108"/>
      <c r="F195" s="107"/>
      <c r="G195" s="108"/>
      <c r="H195" s="27"/>
    </row>
    <row r="196" spans="1:8" s="1" customFormat="1">
      <c r="A196" s="55"/>
      <c r="B196" s="107"/>
      <c r="C196" s="108"/>
      <c r="D196" s="108"/>
      <c r="E196" s="108"/>
      <c r="F196" s="107"/>
      <c r="G196" s="108"/>
      <c r="H196" s="27"/>
    </row>
    <row r="197" spans="1:8" s="1" customFormat="1">
      <c r="A197" s="55"/>
      <c r="B197" s="107"/>
      <c r="C197" s="108"/>
      <c r="D197" s="108"/>
      <c r="E197" s="108"/>
      <c r="F197" s="107"/>
      <c r="G197" s="108"/>
      <c r="H197" s="27"/>
    </row>
    <row r="198" spans="1:8" s="1" customFormat="1">
      <c r="A198" s="55"/>
      <c r="B198" s="107"/>
      <c r="C198" s="108"/>
      <c r="D198" s="108"/>
      <c r="E198" s="108"/>
      <c r="F198" s="107"/>
      <c r="G198" s="108"/>
      <c r="H198" s="27"/>
    </row>
    <row r="199" spans="1:8" s="1" customFormat="1">
      <c r="A199" s="55"/>
      <c r="B199" s="107"/>
      <c r="C199" s="108"/>
      <c r="D199" s="108"/>
      <c r="E199" s="108"/>
      <c r="F199" s="107"/>
      <c r="G199" s="108"/>
      <c r="H199" s="27"/>
    </row>
    <row r="200" spans="1:8" s="1" customFormat="1">
      <c r="A200" s="55"/>
      <c r="B200" s="107"/>
      <c r="C200" s="108"/>
      <c r="D200" s="108"/>
      <c r="E200" s="108"/>
      <c r="F200" s="107"/>
      <c r="G200" s="108"/>
      <c r="H200" s="27"/>
    </row>
    <row r="201" spans="1:8" s="1" customFormat="1">
      <c r="A201" s="55"/>
      <c r="B201" s="107"/>
      <c r="C201" s="108"/>
      <c r="D201" s="108"/>
      <c r="E201" s="108"/>
      <c r="F201" s="107"/>
      <c r="G201" s="108"/>
      <c r="H201" s="27"/>
    </row>
    <row r="202" spans="1:8" s="1" customFormat="1">
      <c r="A202" s="55"/>
      <c r="B202" s="107"/>
      <c r="C202" s="108"/>
      <c r="D202" s="108"/>
      <c r="E202" s="108"/>
      <c r="F202" s="107"/>
      <c r="G202" s="108"/>
      <c r="H202" s="27"/>
    </row>
    <row r="203" spans="1:8" s="1" customFormat="1">
      <c r="A203" s="55"/>
      <c r="B203" s="107"/>
      <c r="C203" s="108"/>
      <c r="D203" s="108"/>
      <c r="E203" s="108"/>
      <c r="F203" s="107"/>
      <c r="G203" s="108"/>
      <c r="H203" s="27"/>
    </row>
    <row r="204" spans="1:8" s="1" customFormat="1">
      <c r="A204" s="55"/>
      <c r="B204" s="107"/>
      <c r="C204" s="108"/>
      <c r="D204" s="108"/>
      <c r="E204" s="108"/>
      <c r="F204" s="107"/>
      <c r="G204" s="108"/>
      <c r="H204" s="27"/>
    </row>
    <row r="205" spans="1:8" s="1" customFormat="1">
      <c r="A205" s="55"/>
      <c r="B205" s="107"/>
      <c r="C205" s="108"/>
      <c r="D205" s="108"/>
      <c r="E205" s="108"/>
      <c r="F205" s="107"/>
      <c r="G205" s="108"/>
      <c r="H205" s="27"/>
    </row>
    <row r="206" spans="1:8" s="1" customFormat="1">
      <c r="A206" s="55"/>
      <c r="B206" s="107"/>
      <c r="C206" s="108"/>
      <c r="D206" s="108"/>
      <c r="E206" s="108"/>
      <c r="F206" s="107"/>
      <c r="G206" s="108"/>
      <c r="H206" s="27"/>
    </row>
    <row r="207" spans="1:8" s="1" customFormat="1">
      <c r="A207" s="55"/>
      <c r="B207" s="107"/>
      <c r="C207" s="108"/>
      <c r="D207" s="108"/>
      <c r="E207" s="108"/>
      <c r="F207" s="107"/>
      <c r="G207" s="108"/>
      <c r="H207" s="27"/>
    </row>
    <row r="208" spans="1:8" s="1" customFormat="1">
      <c r="A208" s="55"/>
      <c r="B208" s="107"/>
      <c r="C208" s="108"/>
      <c r="D208" s="108"/>
      <c r="E208" s="108"/>
      <c r="F208" s="107"/>
      <c r="G208" s="108"/>
      <c r="H208" s="27"/>
    </row>
    <row r="209" spans="1:8" s="1" customFormat="1">
      <c r="A209" s="55"/>
      <c r="B209" s="107"/>
      <c r="C209" s="108"/>
      <c r="D209" s="108"/>
      <c r="E209" s="108"/>
      <c r="F209" s="107"/>
      <c r="G209" s="108"/>
      <c r="H209" s="27"/>
    </row>
    <row r="210" spans="1:8" s="1" customFormat="1">
      <c r="A210" s="55"/>
      <c r="B210" s="107"/>
      <c r="C210" s="108"/>
      <c r="D210" s="108"/>
      <c r="E210" s="108"/>
      <c r="F210" s="107"/>
      <c r="G210" s="108"/>
      <c r="H210" s="27"/>
    </row>
    <row r="211" spans="1:8" s="1" customFormat="1">
      <c r="A211" s="55"/>
      <c r="B211" s="107"/>
      <c r="C211" s="108"/>
      <c r="D211" s="108"/>
      <c r="E211" s="108"/>
      <c r="F211" s="107"/>
      <c r="G211" s="108"/>
      <c r="H211" s="27"/>
    </row>
    <row r="212" spans="1:8" s="1" customFormat="1">
      <c r="A212" s="55"/>
      <c r="B212" s="107"/>
      <c r="C212" s="108"/>
      <c r="D212" s="108"/>
      <c r="E212" s="108"/>
      <c r="F212" s="107"/>
      <c r="G212" s="108"/>
      <c r="H212" s="27"/>
    </row>
    <row r="213" spans="1:8" s="1" customFormat="1">
      <c r="A213" s="55"/>
      <c r="B213" s="107"/>
      <c r="C213" s="108"/>
      <c r="D213" s="108"/>
      <c r="E213" s="108"/>
      <c r="F213" s="107"/>
      <c r="G213" s="108"/>
      <c r="H213" s="27"/>
    </row>
    <row r="214" spans="1:8" s="1" customFormat="1">
      <c r="A214" s="55"/>
      <c r="B214" s="107"/>
      <c r="C214" s="108"/>
      <c r="D214" s="108"/>
      <c r="E214" s="108"/>
      <c r="F214" s="107"/>
      <c r="G214" s="108"/>
      <c r="H214" s="27"/>
    </row>
    <row r="215" spans="1:8" s="1" customFormat="1">
      <c r="A215" s="55"/>
      <c r="B215" s="107"/>
      <c r="C215" s="108"/>
      <c r="D215" s="108"/>
      <c r="E215" s="108"/>
      <c r="F215" s="107"/>
      <c r="G215" s="108"/>
      <c r="H215" s="27"/>
    </row>
    <row r="216" spans="1:8" s="1" customFormat="1">
      <c r="A216" s="55"/>
      <c r="B216" s="107"/>
      <c r="C216" s="108"/>
      <c r="D216" s="108"/>
      <c r="E216" s="108"/>
      <c r="F216" s="107"/>
      <c r="G216" s="108"/>
      <c r="H216" s="27"/>
    </row>
    <row r="217" spans="1:8" s="1" customFormat="1">
      <c r="A217" s="55"/>
      <c r="B217" s="107"/>
      <c r="C217" s="108"/>
      <c r="D217" s="108"/>
      <c r="E217" s="108"/>
      <c r="F217" s="107"/>
      <c r="G217" s="108"/>
      <c r="H217" s="27"/>
    </row>
    <row r="218" spans="1:8" s="1" customFormat="1">
      <c r="A218" s="55"/>
      <c r="B218" s="107"/>
      <c r="C218" s="108"/>
      <c r="D218" s="108"/>
      <c r="E218" s="108"/>
      <c r="F218" s="107"/>
      <c r="G218" s="108"/>
      <c r="H218" s="27"/>
    </row>
    <row r="219" spans="1:8" s="1" customFormat="1">
      <c r="A219" s="55"/>
      <c r="B219" s="107"/>
      <c r="C219" s="108"/>
      <c r="D219" s="108"/>
      <c r="E219" s="108"/>
      <c r="F219" s="107"/>
      <c r="G219" s="108"/>
      <c r="H219" s="27"/>
    </row>
    <row r="220" spans="1:8" s="1" customFormat="1">
      <c r="A220" s="55"/>
      <c r="B220" s="107"/>
      <c r="C220" s="108"/>
      <c r="D220" s="108"/>
      <c r="E220" s="108"/>
      <c r="F220" s="107"/>
      <c r="G220" s="108"/>
      <c r="H220" s="27"/>
    </row>
    <row r="221" spans="1:8" s="1" customFormat="1">
      <c r="A221" s="55"/>
      <c r="B221" s="107"/>
      <c r="C221" s="108"/>
      <c r="D221" s="108"/>
      <c r="E221" s="108"/>
      <c r="F221" s="107"/>
      <c r="G221" s="108"/>
      <c r="H221" s="27"/>
    </row>
    <row r="222" spans="1:8" s="1" customFormat="1">
      <c r="A222" s="55"/>
      <c r="B222" s="107"/>
      <c r="C222" s="108"/>
      <c r="D222" s="108"/>
      <c r="E222" s="108"/>
      <c r="F222" s="107"/>
      <c r="G222" s="108"/>
      <c r="H222" s="27"/>
    </row>
    <row r="223" spans="1:8" s="1" customFormat="1">
      <c r="A223" s="55"/>
      <c r="B223" s="107"/>
      <c r="C223" s="108"/>
      <c r="D223" s="108"/>
      <c r="E223" s="108"/>
      <c r="F223" s="107"/>
      <c r="G223" s="108"/>
      <c r="H223" s="27"/>
    </row>
    <row r="224" spans="1:8" s="1" customFormat="1">
      <c r="A224" s="55"/>
      <c r="B224" s="107"/>
      <c r="C224" s="108"/>
      <c r="D224" s="108"/>
      <c r="E224" s="108"/>
      <c r="F224" s="107"/>
      <c r="G224" s="108"/>
      <c r="H224" s="27"/>
    </row>
    <row r="225" spans="1:8" s="1" customFormat="1">
      <c r="A225" s="55"/>
      <c r="B225" s="107"/>
      <c r="C225" s="108"/>
      <c r="D225" s="108"/>
      <c r="E225" s="108"/>
      <c r="F225" s="107"/>
      <c r="G225" s="108"/>
      <c r="H225" s="27"/>
    </row>
    <row r="226" spans="1:8" s="1" customFormat="1">
      <c r="A226" s="55"/>
      <c r="B226" s="107"/>
      <c r="C226" s="108"/>
      <c r="D226" s="108"/>
      <c r="E226" s="108"/>
      <c r="F226" s="107"/>
      <c r="G226" s="108"/>
      <c r="H226" s="27"/>
    </row>
    <row r="227" spans="1:8" s="1" customFormat="1">
      <c r="A227" s="55"/>
      <c r="B227" s="107"/>
      <c r="C227" s="108"/>
      <c r="D227" s="108"/>
      <c r="E227" s="108"/>
      <c r="F227" s="107"/>
      <c r="G227" s="108"/>
      <c r="H227" s="27"/>
    </row>
    <row r="228" spans="1:8" s="1" customFormat="1">
      <c r="A228" s="55"/>
      <c r="B228" s="107"/>
      <c r="C228" s="108"/>
      <c r="D228" s="108"/>
      <c r="E228" s="108"/>
      <c r="F228" s="107"/>
      <c r="G228" s="108"/>
      <c r="H228" s="27"/>
    </row>
    <row r="229" spans="1:8" s="1" customFormat="1">
      <c r="A229" s="55"/>
      <c r="B229" s="107"/>
      <c r="C229" s="108"/>
      <c r="D229" s="108"/>
      <c r="E229" s="108"/>
      <c r="F229" s="107"/>
      <c r="G229" s="108"/>
      <c r="H229" s="27"/>
    </row>
    <row r="230" spans="1:8" s="1" customFormat="1">
      <c r="A230" s="55"/>
      <c r="B230" s="107"/>
      <c r="C230" s="108"/>
      <c r="D230" s="108"/>
      <c r="E230" s="108"/>
      <c r="F230" s="107"/>
      <c r="G230" s="108"/>
      <c r="H230" s="27"/>
    </row>
    <row r="231" spans="1:8" s="1" customFormat="1">
      <c r="A231" s="55"/>
      <c r="B231" s="107"/>
      <c r="C231" s="108"/>
      <c r="D231" s="108"/>
      <c r="E231" s="108"/>
      <c r="F231" s="107"/>
      <c r="G231" s="108"/>
      <c r="H231" s="27"/>
    </row>
    <row r="232" spans="1:8" s="1" customFormat="1">
      <c r="A232" s="55"/>
      <c r="B232" s="107"/>
      <c r="C232" s="108"/>
      <c r="D232" s="108"/>
      <c r="E232" s="108"/>
      <c r="F232" s="107"/>
      <c r="G232" s="108"/>
      <c r="H232" s="27"/>
    </row>
    <row r="233" spans="1:8" s="1" customFormat="1">
      <c r="A233" s="55"/>
      <c r="B233" s="107"/>
      <c r="C233" s="108"/>
      <c r="D233" s="108"/>
      <c r="E233" s="108"/>
      <c r="F233" s="107"/>
      <c r="G233" s="108"/>
      <c r="H233" s="27"/>
    </row>
    <row r="234" spans="1:8" s="1" customFormat="1">
      <c r="A234" s="55"/>
      <c r="B234" s="107"/>
      <c r="C234" s="108"/>
      <c r="D234" s="108"/>
      <c r="E234" s="108"/>
      <c r="F234" s="107"/>
      <c r="G234" s="108"/>
      <c r="H234" s="27"/>
    </row>
    <row r="235" spans="1:8" s="1" customFormat="1">
      <c r="A235" s="55"/>
      <c r="B235" s="107"/>
      <c r="C235" s="108"/>
      <c r="D235" s="108"/>
      <c r="E235" s="108"/>
      <c r="F235" s="107"/>
      <c r="G235" s="108"/>
      <c r="H235" s="27"/>
    </row>
    <row r="236" spans="1:8" s="1" customFormat="1">
      <c r="A236" s="55"/>
      <c r="B236" s="107"/>
      <c r="C236" s="108"/>
      <c r="D236" s="108"/>
      <c r="E236" s="108"/>
      <c r="F236" s="107"/>
      <c r="G236" s="108"/>
      <c r="H236" s="27"/>
    </row>
    <row r="237" spans="1:8" s="1" customFormat="1">
      <c r="A237" s="55"/>
      <c r="B237" s="107"/>
      <c r="C237" s="108"/>
      <c r="D237" s="108"/>
      <c r="E237" s="108"/>
      <c r="F237" s="107"/>
      <c r="G237" s="108"/>
      <c r="H237" s="27"/>
    </row>
    <row r="238" spans="1:8" s="1" customFormat="1">
      <c r="A238" s="55"/>
      <c r="B238" s="107"/>
      <c r="C238" s="108"/>
      <c r="D238" s="108"/>
      <c r="E238" s="108"/>
      <c r="F238" s="107"/>
      <c r="G238" s="108"/>
      <c r="H238" s="27"/>
    </row>
    <row r="239" spans="1:8" s="1" customFormat="1">
      <c r="A239" s="55"/>
      <c r="B239" s="107"/>
      <c r="C239" s="108"/>
      <c r="D239" s="108"/>
      <c r="E239" s="108"/>
      <c r="F239" s="107"/>
      <c r="G239" s="108"/>
      <c r="H239" s="27"/>
    </row>
    <row r="240" spans="1:8" s="1" customFormat="1">
      <c r="A240" s="55"/>
      <c r="B240" s="107"/>
      <c r="C240" s="108"/>
      <c r="D240" s="108"/>
      <c r="E240" s="108"/>
      <c r="F240" s="107"/>
      <c r="G240" s="108"/>
      <c r="H240" s="27"/>
    </row>
    <row r="241" spans="1:8" s="1" customFormat="1">
      <c r="A241" s="55"/>
      <c r="B241" s="107"/>
      <c r="C241" s="108"/>
      <c r="D241" s="108"/>
      <c r="E241" s="108"/>
      <c r="F241" s="107"/>
      <c r="G241" s="108"/>
      <c r="H241" s="27"/>
    </row>
    <row r="242" spans="1:8" s="1" customFormat="1">
      <c r="A242" s="55"/>
      <c r="B242" s="107"/>
      <c r="C242" s="108"/>
      <c r="D242" s="108"/>
      <c r="E242" s="108"/>
      <c r="F242" s="107"/>
      <c r="G242" s="108"/>
      <c r="H242" s="27"/>
    </row>
    <row r="243" spans="1:8" s="1" customFormat="1">
      <c r="A243" s="55"/>
      <c r="B243" s="107"/>
      <c r="C243" s="108"/>
      <c r="D243" s="108"/>
      <c r="E243" s="108"/>
      <c r="F243" s="107"/>
      <c r="G243" s="108"/>
      <c r="H243" s="27"/>
    </row>
    <row r="244" spans="1:8" s="1" customFormat="1">
      <c r="A244" s="55"/>
      <c r="B244" s="107"/>
      <c r="C244" s="108"/>
      <c r="D244" s="108"/>
      <c r="E244" s="108"/>
      <c r="F244" s="107"/>
      <c r="G244" s="108"/>
      <c r="H244" s="27"/>
    </row>
    <row r="245" spans="1:8" s="1" customFormat="1">
      <c r="A245" s="55"/>
      <c r="B245" s="107"/>
      <c r="C245" s="108"/>
      <c r="D245" s="108"/>
      <c r="E245" s="108"/>
      <c r="F245" s="107"/>
      <c r="G245" s="108"/>
      <c r="H245" s="27"/>
    </row>
    <row r="246" spans="1:8" s="1" customFormat="1">
      <c r="A246" s="55"/>
      <c r="B246" s="107"/>
      <c r="C246" s="108"/>
      <c r="D246" s="108"/>
      <c r="E246" s="108"/>
      <c r="F246" s="107"/>
      <c r="G246" s="108"/>
      <c r="H246" s="27"/>
    </row>
    <row r="247" spans="1:8" s="1" customFormat="1">
      <c r="A247" s="55"/>
      <c r="B247" s="107"/>
      <c r="C247" s="108"/>
      <c r="D247" s="108"/>
      <c r="E247" s="108"/>
      <c r="F247" s="107"/>
      <c r="G247" s="108"/>
      <c r="H247" s="27"/>
    </row>
    <row r="248" spans="1:8" s="1" customFormat="1">
      <c r="A248" s="55"/>
      <c r="B248" s="107"/>
      <c r="C248" s="108"/>
      <c r="D248" s="108"/>
      <c r="E248" s="108"/>
      <c r="F248" s="107"/>
      <c r="G248" s="108"/>
      <c r="H248" s="27"/>
    </row>
    <row r="249" spans="1:8" s="1" customFormat="1">
      <c r="A249" s="55"/>
      <c r="B249" s="107"/>
      <c r="C249" s="108"/>
      <c r="D249" s="108"/>
      <c r="E249" s="108"/>
      <c r="F249" s="107"/>
      <c r="G249" s="108"/>
      <c r="H249" s="27"/>
    </row>
    <row r="250" spans="1:8" s="1" customFormat="1">
      <c r="A250" s="55"/>
      <c r="B250" s="107"/>
      <c r="C250" s="108"/>
      <c r="D250" s="108"/>
      <c r="E250" s="108"/>
      <c r="F250" s="107"/>
      <c r="G250" s="108"/>
      <c r="H250" s="27"/>
    </row>
    <row r="251" spans="1:8" s="1" customFormat="1">
      <c r="A251" s="55"/>
      <c r="B251" s="107"/>
      <c r="C251" s="108"/>
      <c r="D251" s="108"/>
      <c r="E251" s="108"/>
      <c r="F251" s="107"/>
      <c r="G251" s="108"/>
      <c r="H251" s="27"/>
    </row>
    <row r="252" spans="1:8" s="1" customFormat="1">
      <c r="A252" s="55"/>
      <c r="B252" s="107"/>
      <c r="C252" s="108"/>
      <c r="D252" s="108"/>
      <c r="E252" s="108"/>
      <c r="F252" s="107"/>
      <c r="G252" s="108"/>
      <c r="H252" s="27"/>
    </row>
    <row r="253" spans="1:8" s="1" customFormat="1">
      <c r="A253" s="55"/>
      <c r="B253" s="107"/>
      <c r="C253" s="108"/>
      <c r="D253" s="108"/>
      <c r="E253" s="108"/>
      <c r="F253" s="107"/>
      <c r="G253" s="108"/>
      <c r="H253" s="27"/>
    </row>
    <row r="254" spans="1:8" s="1" customFormat="1">
      <c r="A254" s="55"/>
      <c r="B254" s="107"/>
      <c r="C254" s="108"/>
      <c r="D254" s="108"/>
      <c r="E254" s="108"/>
      <c r="F254" s="107"/>
      <c r="G254" s="108"/>
      <c r="H254" s="27"/>
    </row>
    <row r="255" spans="1:8" s="1" customFormat="1">
      <c r="A255" s="55"/>
      <c r="B255" s="107"/>
      <c r="C255" s="108"/>
      <c r="D255" s="108"/>
      <c r="E255" s="108"/>
      <c r="F255" s="107"/>
      <c r="G255" s="108"/>
      <c r="H255" s="27"/>
    </row>
    <row r="256" spans="1:8" s="1" customFormat="1">
      <c r="A256" s="55"/>
      <c r="B256" s="107"/>
      <c r="C256" s="108"/>
      <c r="D256" s="108"/>
      <c r="E256" s="108"/>
      <c r="F256" s="107"/>
      <c r="G256" s="108"/>
      <c r="H256" s="27"/>
    </row>
    <row r="257" spans="1:8" s="1" customFormat="1">
      <c r="A257" s="55"/>
      <c r="B257" s="107"/>
      <c r="C257" s="108"/>
      <c r="D257" s="108"/>
      <c r="E257" s="108"/>
      <c r="F257" s="107"/>
      <c r="G257" s="108"/>
      <c r="H257" s="27"/>
    </row>
    <row r="258" spans="1:8" s="1" customFormat="1">
      <c r="A258" s="55"/>
      <c r="B258" s="107"/>
      <c r="C258" s="108"/>
      <c r="D258" s="108"/>
      <c r="E258" s="108"/>
      <c r="F258" s="107"/>
      <c r="G258" s="108"/>
      <c r="H258" s="27"/>
    </row>
    <row r="259" spans="1:8" s="1" customFormat="1">
      <c r="A259" s="55"/>
      <c r="B259" s="107"/>
      <c r="C259" s="108"/>
      <c r="D259" s="108"/>
      <c r="E259" s="108"/>
      <c r="F259" s="107"/>
      <c r="G259" s="108"/>
      <c r="H259" s="27"/>
    </row>
    <row r="260" spans="1:8" s="1" customFormat="1">
      <c r="A260" s="55"/>
      <c r="B260" s="107"/>
      <c r="C260" s="108"/>
      <c r="D260" s="108"/>
      <c r="E260" s="108"/>
      <c r="F260" s="107"/>
      <c r="G260" s="108"/>
      <c r="H260" s="27"/>
    </row>
    <row r="261" spans="1:8" s="1" customFormat="1">
      <c r="A261" s="55"/>
      <c r="B261" s="107"/>
      <c r="C261" s="108"/>
      <c r="D261" s="108"/>
      <c r="E261" s="108"/>
      <c r="F261" s="107"/>
      <c r="G261" s="108"/>
      <c r="H261" s="27"/>
    </row>
    <row r="262" spans="1:8" s="1" customFormat="1">
      <c r="A262" s="55"/>
      <c r="B262" s="107"/>
      <c r="C262" s="108"/>
      <c r="D262" s="108"/>
      <c r="E262" s="108"/>
      <c r="F262" s="107"/>
      <c r="G262" s="108"/>
      <c r="H262" s="27"/>
    </row>
    <row r="263" spans="1:8" s="1" customFormat="1">
      <c r="A263" s="55"/>
      <c r="B263" s="107"/>
      <c r="C263" s="108"/>
      <c r="D263" s="108"/>
      <c r="E263" s="108"/>
      <c r="F263" s="107"/>
      <c r="G263" s="108"/>
      <c r="H263" s="27"/>
    </row>
    <row r="264" spans="1:8" s="1" customFormat="1">
      <c r="A264" s="55"/>
      <c r="B264" s="107"/>
      <c r="C264" s="108"/>
      <c r="D264" s="108"/>
      <c r="E264" s="108"/>
      <c r="F264" s="107"/>
      <c r="G264" s="108"/>
      <c r="H264" s="27"/>
    </row>
    <row r="265" spans="1:8" s="1" customFormat="1">
      <c r="A265" s="55"/>
      <c r="B265" s="107"/>
      <c r="C265" s="108"/>
      <c r="D265" s="108"/>
      <c r="E265" s="108"/>
      <c r="F265" s="107"/>
      <c r="G265" s="108"/>
      <c r="H265" s="27"/>
    </row>
    <row r="266" spans="1:8" s="1" customFormat="1">
      <c r="A266" s="55"/>
      <c r="B266" s="107"/>
      <c r="C266" s="108"/>
      <c r="D266" s="108"/>
      <c r="E266" s="108"/>
      <c r="F266" s="107"/>
      <c r="G266" s="108"/>
      <c r="H266" s="27"/>
    </row>
    <row r="267" spans="1:8" s="1" customFormat="1">
      <c r="A267" s="55"/>
      <c r="B267" s="107"/>
      <c r="C267" s="108"/>
      <c r="D267" s="108"/>
      <c r="E267" s="108"/>
      <c r="F267" s="107"/>
      <c r="G267" s="108"/>
      <c r="H267" s="27"/>
    </row>
    <row r="268" spans="1:8" s="1" customFormat="1">
      <c r="A268" s="55"/>
      <c r="B268" s="107"/>
      <c r="C268" s="108"/>
      <c r="D268" s="108"/>
      <c r="E268" s="108"/>
      <c r="F268" s="107"/>
      <c r="G268" s="108"/>
      <c r="H268" s="27"/>
    </row>
    <row r="269" spans="1:8" s="1" customFormat="1">
      <c r="A269" s="55"/>
      <c r="B269" s="107"/>
      <c r="C269" s="108"/>
      <c r="D269" s="108"/>
      <c r="E269" s="108"/>
      <c r="F269" s="107"/>
      <c r="G269" s="108"/>
      <c r="H269" s="27"/>
    </row>
    <row r="270" spans="1:8" s="1" customFormat="1">
      <c r="A270" s="55"/>
      <c r="B270" s="107"/>
      <c r="C270" s="108"/>
      <c r="D270" s="108"/>
      <c r="E270" s="108"/>
      <c r="F270" s="107"/>
      <c r="G270" s="108"/>
      <c r="H270" s="27"/>
    </row>
    <row r="271" spans="1:8" s="1" customFormat="1">
      <c r="A271" s="55"/>
      <c r="B271" s="107"/>
      <c r="C271" s="108"/>
      <c r="D271" s="108"/>
      <c r="E271" s="108"/>
      <c r="F271" s="107"/>
      <c r="G271" s="108"/>
      <c r="H271" s="27"/>
    </row>
    <row r="272" spans="1:8" s="1" customFormat="1">
      <c r="A272" s="55"/>
      <c r="B272" s="107"/>
      <c r="C272" s="108"/>
      <c r="D272" s="108"/>
      <c r="E272" s="108"/>
      <c r="F272" s="107"/>
      <c r="G272" s="108"/>
      <c r="H272" s="27"/>
    </row>
    <row r="273" spans="1:8" s="1" customFormat="1">
      <c r="A273" s="55"/>
      <c r="B273" s="107"/>
      <c r="C273" s="108"/>
      <c r="D273" s="108"/>
      <c r="E273" s="108"/>
      <c r="F273" s="107"/>
      <c r="G273" s="108"/>
      <c r="H273" s="27"/>
    </row>
    <row r="274" spans="1:8" s="1" customFormat="1">
      <c r="A274" s="55"/>
      <c r="B274" s="107"/>
      <c r="C274" s="108"/>
      <c r="D274" s="108"/>
      <c r="E274" s="108"/>
      <c r="F274" s="107"/>
      <c r="G274" s="108"/>
      <c r="H274" s="27"/>
    </row>
    <row r="275" spans="1:8" s="1" customFormat="1">
      <c r="A275" s="55"/>
      <c r="B275" s="107"/>
      <c r="C275" s="108"/>
      <c r="D275" s="108"/>
      <c r="E275" s="108"/>
      <c r="F275" s="107"/>
      <c r="G275" s="108"/>
      <c r="H275" s="27"/>
    </row>
    <row r="276" spans="1:8" s="1" customFormat="1">
      <c r="A276" s="55"/>
      <c r="B276" s="107"/>
      <c r="C276" s="108"/>
      <c r="D276" s="108"/>
      <c r="E276" s="108"/>
      <c r="F276" s="107"/>
      <c r="G276" s="108"/>
      <c r="H276" s="27"/>
    </row>
    <row r="277" spans="1:8" s="1" customFormat="1">
      <c r="A277" s="55"/>
      <c r="B277" s="107"/>
      <c r="C277" s="108"/>
      <c r="D277" s="108"/>
      <c r="E277" s="108"/>
      <c r="F277" s="107"/>
      <c r="G277" s="108"/>
      <c r="H277" s="27"/>
    </row>
    <row r="278" spans="1:8" s="1" customFormat="1">
      <c r="A278" s="55"/>
      <c r="B278" s="107"/>
      <c r="C278" s="108"/>
      <c r="D278" s="108"/>
      <c r="E278" s="108"/>
      <c r="F278" s="107"/>
      <c r="G278" s="108"/>
      <c r="H278" s="27"/>
    </row>
    <row r="279" spans="1:8" s="1" customFormat="1">
      <c r="A279" s="55"/>
      <c r="B279" s="107"/>
      <c r="C279" s="108"/>
      <c r="D279" s="108"/>
      <c r="E279" s="108"/>
      <c r="F279" s="107"/>
      <c r="G279" s="108"/>
      <c r="H279" s="27"/>
    </row>
    <row r="280" spans="1:8" s="1" customFormat="1">
      <c r="A280" s="55"/>
      <c r="B280" s="107"/>
      <c r="C280" s="108"/>
      <c r="D280" s="108"/>
      <c r="E280" s="108"/>
      <c r="F280" s="107"/>
      <c r="G280" s="108"/>
      <c r="H280" s="27"/>
    </row>
    <row r="281" spans="1:8" s="1" customFormat="1">
      <c r="A281" s="55"/>
      <c r="B281" s="107"/>
      <c r="C281" s="108"/>
      <c r="D281" s="108"/>
      <c r="E281" s="108"/>
      <c r="F281" s="107"/>
      <c r="G281" s="108"/>
      <c r="H281" s="27"/>
    </row>
    <row r="282" spans="1:8" s="1" customFormat="1">
      <c r="A282" s="55"/>
      <c r="B282" s="107"/>
      <c r="C282" s="108"/>
      <c r="D282" s="108"/>
      <c r="E282" s="108"/>
      <c r="F282" s="107"/>
      <c r="G282" s="108"/>
      <c r="H282" s="27"/>
    </row>
    <row r="283" spans="1:8" s="1" customFormat="1">
      <c r="A283" s="55"/>
      <c r="B283" s="107"/>
      <c r="C283" s="108"/>
      <c r="D283" s="108"/>
      <c r="E283" s="108"/>
      <c r="F283" s="107"/>
      <c r="G283" s="108"/>
      <c r="H283" s="27"/>
    </row>
    <row r="284" spans="1:8" s="1" customFormat="1">
      <c r="A284" s="55"/>
      <c r="B284" s="107"/>
      <c r="C284" s="108"/>
      <c r="D284" s="108"/>
      <c r="E284" s="108"/>
      <c r="F284" s="107"/>
      <c r="G284" s="108"/>
      <c r="H284" s="27"/>
    </row>
    <row r="285" spans="1:8" s="1" customFormat="1">
      <c r="A285" s="55"/>
      <c r="B285" s="107"/>
      <c r="C285" s="108"/>
      <c r="D285" s="108"/>
      <c r="E285" s="108"/>
      <c r="F285" s="107"/>
      <c r="G285" s="108"/>
      <c r="H285" s="27"/>
    </row>
    <row r="286" spans="1:8" s="1" customFormat="1">
      <c r="A286" s="55"/>
      <c r="B286" s="107"/>
      <c r="C286" s="108"/>
      <c r="D286" s="108"/>
      <c r="E286" s="108"/>
      <c r="F286" s="107"/>
      <c r="G286" s="108"/>
      <c r="H286" s="27"/>
    </row>
    <row r="287" spans="1:8" s="1" customFormat="1">
      <c r="A287" s="55"/>
      <c r="B287" s="107"/>
      <c r="C287" s="108"/>
      <c r="D287" s="108"/>
      <c r="E287" s="108"/>
      <c r="F287" s="107"/>
      <c r="G287" s="108"/>
      <c r="H287" s="27"/>
    </row>
    <row r="288" spans="1:8" s="1" customFormat="1">
      <c r="A288" s="55"/>
      <c r="B288" s="107"/>
      <c r="C288" s="108"/>
      <c r="D288" s="108"/>
      <c r="E288" s="108"/>
      <c r="F288" s="107"/>
      <c r="G288" s="108"/>
      <c r="H288" s="27"/>
    </row>
    <row r="289" spans="1:8" s="1" customFormat="1">
      <c r="A289" s="55"/>
      <c r="B289" s="107"/>
      <c r="C289" s="108"/>
      <c r="D289" s="108"/>
      <c r="E289" s="108"/>
      <c r="F289" s="107"/>
      <c r="G289" s="108"/>
      <c r="H289" s="27"/>
    </row>
    <row r="290" spans="1:8" s="1" customFormat="1">
      <c r="A290" s="55"/>
      <c r="B290" s="107"/>
      <c r="C290" s="108"/>
      <c r="D290" s="108"/>
      <c r="E290" s="108"/>
      <c r="F290" s="107"/>
      <c r="G290" s="108"/>
      <c r="H290" s="27"/>
    </row>
    <row r="291" spans="1:8" s="1" customFormat="1">
      <c r="A291" s="55"/>
      <c r="B291" s="107"/>
      <c r="C291" s="108"/>
      <c r="D291" s="108"/>
      <c r="E291" s="108"/>
      <c r="F291" s="107"/>
      <c r="G291" s="108"/>
      <c r="H291" s="27"/>
    </row>
    <row r="292" spans="1:8" s="1" customFormat="1">
      <c r="A292" s="55"/>
      <c r="B292" s="107"/>
      <c r="C292" s="108"/>
      <c r="D292" s="108"/>
      <c r="E292" s="108"/>
      <c r="F292" s="107"/>
      <c r="G292" s="108"/>
      <c r="H292" s="27"/>
    </row>
    <row r="293" spans="1:8" s="1" customFormat="1">
      <c r="A293" s="55"/>
      <c r="B293" s="107"/>
      <c r="C293" s="108"/>
      <c r="D293" s="108"/>
      <c r="E293" s="108"/>
      <c r="F293" s="107"/>
      <c r="G293" s="108"/>
      <c r="H293" s="27"/>
    </row>
    <row r="294" spans="1:8" s="1" customFormat="1">
      <c r="A294" s="55"/>
      <c r="B294" s="107"/>
      <c r="C294" s="108"/>
      <c r="D294" s="108"/>
      <c r="E294" s="108"/>
      <c r="F294" s="107"/>
      <c r="G294" s="108"/>
      <c r="H294" s="27"/>
    </row>
    <row r="295" spans="1:8" s="1" customFormat="1">
      <c r="A295" s="55"/>
      <c r="B295" s="107"/>
      <c r="C295" s="108"/>
      <c r="D295" s="108"/>
      <c r="E295" s="108"/>
      <c r="F295" s="107"/>
      <c r="G295" s="108"/>
      <c r="H295" s="27"/>
    </row>
    <row r="296" spans="1:8" s="1" customFormat="1">
      <c r="A296" s="55"/>
      <c r="B296" s="107"/>
      <c r="C296" s="108"/>
      <c r="D296" s="108"/>
      <c r="E296" s="108"/>
      <c r="F296" s="107"/>
      <c r="G296" s="108"/>
      <c r="H296" s="27"/>
    </row>
    <row r="297" spans="1:8" s="1" customFormat="1">
      <c r="A297" s="55"/>
      <c r="B297" s="107"/>
      <c r="C297" s="108"/>
      <c r="D297" s="108"/>
      <c r="E297" s="108"/>
      <c r="F297" s="107"/>
      <c r="G297" s="108"/>
      <c r="H297" s="27"/>
    </row>
    <row r="298" spans="1:8" s="1" customFormat="1">
      <c r="A298" s="55"/>
      <c r="B298" s="107"/>
      <c r="C298" s="108"/>
      <c r="D298" s="108"/>
      <c r="E298" s="108"/>
      <c r="F298" s="107"/>
      <c r="G298" s="108"/>
      <c r="H298" s="27"/>
    </row>
    <row r="299" spans="1:8" s="1" customFormat="1">
      <c r="A299" s="55"/>
      <c r="B299" s="107"/>
      <c r="C299" s="108"/>
      <c r="D299" s="108"/>
      <c r="E299" s="108"/>
      <c r="F299" s="107"/>
      <c r="G299" s="108"/>
      <c r="H299" s="27"/>
    </row>
    <row r="300" spans="1:8" s="1" customFormat="1">
      <c r="A300" s="55"/>
      <c r="B300" s="107"/>
      <c r="C300" s="108"/>
      <c r="D300" s="108"/>
      <c r="E300" s="108"/>
      <c r="F300" s="107"/>
      <c r="G300" s="108"/>
      <c r="H300" s="27"/>
    </row>
    <row r="301" spans="1:8" s="1" customFormat="1">
      <c r="A301" s="55"/>
      <c r="B301" s="107"/>
      <c r="C301" s="108"/>
      <c r="D301" s="108"/>
      <c r="E301" s="108"/>
      <c r="F301" s="107"/>
      <c r="G301" s="108"/>
      <c r="H301" s="27"/>
    </row>
    <row r="302" spans="1:8" s="1" customFormat="1">
      <c r="A302" s="55"/>
      <c r="B302" s="107"/>
      <c r="C302" s="108"/>
      <c r="D302" s="108"/>
      <c r="E302" s="108"/>
      <c r="F302" s="107"/>
      <c r="G302" s="108"/>
      <c r="H302" s="27"/>
    </row>
    <row r="303" spans="1:8" s="1" customFormat="1">
      <c r="A303" s="55"/>
      <c r="B303" s="107"/>
      <c r="C303" s="108"/>
      <c r="D303" s="108"/>
      <c r="E303" s="108"/>
      <c r="F303" s="107"/>
      <c r="G303" s="108"/>
      <c r="H303" s="27"/>
    </row>
    <row r="304" spans="1:8" s="1" customFormat="1">
      <c r="A304" s="55"/>
      <c r="B304" s="107"/>
      <c r="C304" s="108"/>
      <c r="D304" s="108"/>
      <c r="E304" s="108"/>
      <c r="F304" s="107"/>
      <c r="G304" s="108"/>
      <c r="H304" s="27"/>
    </row>
    <row r="305" spans="1:8" s="1" customFormat="1">
      <c r="A305" s="55"/>
      <c r="B305" s="107"/>
      <c r="C305" s="108"/>
      <c r="D305" s="108"/>
      <c r="E305" s="108"/>
      <c r="F305" s="107"/>
      <c r="G305" s="108"/>
      <c r="H305" s="27"/>
    </row>
  </sheetData>
  <sheetProtection password="EC49" sheet="1" objects="1" scenarios="1"/>
  <customSheetViews>
    <customSheetView guid="{B5D1A40E-94EB-48D4-80E7-D3A605DFDE4D}" showPageBreaks="1" showGridLines="0" printArea="1" view="pageBreakPreview" showRuler="0">
      <pane xSplit="1" ySplit="4" topLeftCell="B10" activePane="bottomRight" state="frozen"/>
      <selection pane="bottomRight" activeCell="D20" sqref="D20"/>
      <rowBreaks count="2" manualBreakCount="2">
        <brk id="29" max="6" man="1"/>
        <brk id="66" max="6" man="1"/>
      </rowBreaks>
      <pageMargins left="0" right="0" top="0" bottom="0" header="0" footer="0"/>
      <printOptions horizontalCentered="1"/>
      <pageSetup scale="67" fitToHeight="3" orientation="landscape" horizontalDpi="300" verticalDpi="300" r:id="rId1"/>
      <headerFooter alignWithMargins="0"/>
    </customSheetView>
    <customSheetView guid="{3079B05A-4798-48F3-BA09-C4C2B7B2CB54}" showPageBreaks="1" showGridLines="0" printArea="1" view="pageBreakPreview" showRuler="0">
      <pane xSplit="1" ySplit="4" topLeftCell="B94" activePane="bottomRight" state="frozen"/>
      <selection pane="bottomRight" activeCell="A5" sqref="A5:G97"/>
      <rowBreaks count="2" manualBreakCount="2">
        <brk id="29" max="6" man="1"/>
        <brk id="66" max="6" man="1"/>
      </rowBreaks>
      <pageMargins left="0" right="0" top="0" bottom="0" header="0" footer="0"/>
      <printOptions horizontalCentered="1"/>
      <pageSetup scale="67" fitToHeight="3" orientation="landscape" horizontalDpi="300" verticalDpi="300" r:id="rId2"/>
      <headerFooter alignWithMargins="0"/>
    </customSheetView>
    <customSheetView guid="{2B24C077-DB46-49C7-BC51-B664F0334898}" showPageBreaks="1" showGridLines="0" printArea="1" view="pageBreakPreview" showRuler="0">
      <pane xSplit="1" ySplit="4" topLeftCell="B94" activePane="bottomRight" state="frozen"/>
      <selection pane="bottomRight" activeCell="A5" sqref="A5:G97"/>
      <rowBreaks count="2" manualBreakCount="2">
        <brk id="29" max="6" man="1"/>
        <brk id="66" max="6" man="1"/>
      </rowBreaks>
      <pageMargins left="0" right="0" top="0" bottom="0" header="0" footer="0"/>
      <printOptions horizontalCentered="1"/>
      <pageSetup scale="67" fitToHeight="3" orientation="landscape" horizontalDpi="300" verticalDpi="300" r:id="rId3"/>
      <headerFooter alignWithMargins="0"/>
    </customSheetView>
  </customSheetViews>
  <mergeCells count="28">
    <mergeCell ref="B93:G93"/>
    <mergeCell ref="F90:G90"/>
    <mergeCell ref="F91:G91"/>
    <mergeCell ref="A3:G3"/>
    <mergeCell ref="F82:G82"/>
    <mergeCell ref="B79:G79"/>
    <mergeCell ref="D73:G73"/>
    <mergeCell ref="D74:G74"/>
    <mergeCell ref="D75:G75"/>
    <mergeCell ref="F80:G80"/>
    <mergeCell ref="F81:G81"/>
    <mergeCell ref="F83:G83"/>
    <mergeCell ref="F84:G84"/>
    <mergeCell ref="F89:G89"/>
    <mergeCell ref="F85:G85"/>
    <mergeCell ref="F86:G86"/>
    <mergeCell ref="F87:G87"/>
    <mergeCell ref="F88:G88"/>
    <mergeCell ref="C1:G1"/>
    <mergeCell ref="A42:B42"/>
    <mergeCell ref="A66:B66"/>
    <mergeCell ref="A5:B5"/>
    <mergeCell ref="A15:B15"/>
    <mergeCell ref="A12:B12"/>
    <mergeCell ref="A21:B21"/>
    <mergeCell ref="A27:B27"/>
    <mergeCell ref="A37:B37"/>
    <mergeCell ref="E8:G9"/>
  </mergeCells>
  <phoneticPr fontId="2" type="noConversion"/>
  <dataValidations count="3">
    <dataValidation type="whole" allowBlank="1" showInputMessage="1" showErrorMessage="1" errorTitle="NO ERRORS" error="No  decimal is allowed. Use whole numbers only." sqref="E71 E66:E67 F15:G15 G66:G67 E90:E91 E69 E37">
      <formula1>0</formula1>
      <formula2>500000000</formula2>
    </dataValidation>
    <dataValidation allowBlank="1" showInputMessage="1" showErrorMessage="1" errorTitle="NO ERRORS" error="No  decimal is allowed. Use whole numbers only." sqref="E73:G75"/>
    <dataValidation type="whole" allowBlank="1" showInputMessage="1" showErrorMessage="1" sqref="C1:D1048576">
      <formula1>0</formula1>
      <formula2>50000000</formula2>
    </dataValidation>
  </dataValidations>
  <printOptions horizontalCentered="1"/>
  <pageMargins left="0.5" right="0.5" top="0.5" bottom="0.5" header="0.5" footer="0.5"/>
  <pageSetup scale="67" fitToHeight="3" orientation="landscape" horizontalDpi="300" verticalDpi="300" r:id="rId4"/>
  <headerFooter alignWithMargins="0"/>
  <rowBreaks count="2" manualBreakCount="2">
    <brk id="27" max="6" man="1"/>
    <brk id="59" max="6" man="1"/>
  </rowBreaks>
  <drawing r:id="rId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0"/>
  <sheetViews>
    <sheetView showGridLines="0" zoomScale="85" zoomScaleNormal="85" zoomScaleSheetLayoutView="77" workbookViewId="0">
      <pane xSplit="2" ySplit="7" topLeftCell="C47" activePane="bottomRight" state="frozen"/>
      <selection pane="topRight" activeCell="C1" sqref="C1"/>
      <selection pane="bottomLeft" activeCell="A7" sqref="A7"/>
      <selection pane="bottomRight" activeCell="C32" sqref="C32"/>
    </sheetView>
  </sheetViews>
  <sheetFormatPr defaultRowHeight="15.75"/>
  <cols>
    <col min="1" max="1" width="5.85546875" style="272" customWidth="1"/>
    <col min="2" max="2" width="52.7109375" style="268" customWidth="1"/>
    <col min="3" max="3" width="15.7109375" style="269" customWidth="1"/>
    <col min="4" max="4" width="16.85546875" style="269" customWidth="1"/>
    <col min="5" max="5" width="15.85546875" style="270" customWidth="1"/>
    <col min="6" max="6" width="21.5703125" style="271" customWidth="1"/>
    <col min="7" max="7" width="12.5703125" style="268" customWidth="1"/>
    <col min="8" max="8" width="19.7109375" style="271" customWidth="1"/>
    <col min="9" max="9" width="20.85546875" customWidth="1"/>
  </cols>
  <sheetData>
    <row r="1" spans="1:9" s="318" customFormat="1" ht="24" customHeight="1">
      <c r="A1" s="316"/>
      <c r="B1" s="317" t="s">
        <v>218</v>
      </c>
      <c r="C1" s="794" t="str">
        <f>SF424A!$C$2</f>
        <v xml:space="preserve"> </v>
      </c>
      <c r="D1" s="795"/>
      <c r="E1" s="795"/>
      <c r="F1" s="795"/>
      <c r="G1" s="795"/>
      <c r="H1" s="795"/>
    </row>
    <row r="2" spans="1:9" s="319" customFormat="1" ht="36" customHeight="1">
      <c r="A2" s="802" t="s">
        <v>219</v>
      </c>
      <c r="B2" s="802"/>
      <c r="C2" s="802"/>
      <c r="D2" s="802"/>
      <c r="E2" s="802"/>
      <c r="F2" s="802"/>
      <c r="G2" s="802"/>
      <c r="H2" s="802"/>
    </row>
    <row r="3" spans="1:9" s="319" customFormat="1" ht="20.100000000000001" hidden="1" customHeight="1">
      <c r="A3" s="796"/>
      <c r="B3" s="798"/>
      <c r="C3" s="799"/>
      <c r="D3" s="799"/>
      <c r="E3" s="320"/>
      <c r="F3" s="321"/>
      <c r="G3" s="322"/>
      <c r="H3" s="323"/>
    </row>
    <row r="4" spans="1:9" s="319" customFormat="1" ht="20.100000000000001" hidden="1" customHeight="1">
      <c r="A4" s="796"/>
      <c r="B4" s="797"/>
      <c r="C4" s="797"/>
      <c r="D4" s="797"/>
      <c r="E4" s="324"/>
      <c r="F4" s="321"/>
      <c r="G4" s="325"/>
      <c r="H4" s="326"/>
    </row>
    <row r="5" spans="1:9" s="319" customFormat="1" ht="26.25" customHeight="1">
      <c r="A5" s="800" t="s">
        <v>220</v>
      </c>
      <c r="B5" s="801"/>
      <c r="C5" s="801"/>
      <c r="D5" s="801"/>
      <c r="E5" s="801"/>
      <c r="F5" s="801"/>
      <c r="G5" s="801"/>
      <c r="H5" s="801"/>
    </row>
    <row r="6" spans="1:9" s="20" customFormat="1" ht="12" customHeight="1">
      <c r="A6" s="259"/>
      <c r="B6" s="260"/>
      <c r="C6" s="261"/>
      <c r="D6" s="261"/>
      <c r="E6" s="262"/>
      <c r="F6" s="263"/>
      <c r="G6" s="253"/>
      <c r="H6" s="258"/>
    </row>
    <row r="7" spans="1:9" s="21" customFormat="1" ht="64.5" customHeight="1">
      <c r="A7" s="450" t="s">
        <v>221</v>
      </c>
      <c r="B7" s="451" t="s">
        <v>222</v>
      </c>
      <c r="C7" s="101" t="s">
        <v>223</v>
      </c>
      <c r="D7" s="101" t="s">
        <v>224</v>
      </c>
      <c r="E7" s="265" t="s">
        <v>225</v>
      </c>
      <c r="F7" s="264" t="s">
        <v>102</v>
      </c>
      <c r="G7" s="266" t="s">
        <v>226</v>
      </c>
      <c r="H7" s="264" t="s">
        <v>227</v>
      </c>
    </row>
    <row r="8" spans="1:9" s="26" customFormat="1" ht="12.75">
      <c r="A8" s="449"/>
      <c r="B8" s="449"/>
      <c r="C8" s="449"/>
      <c r="D8" s="449"/>
      <c r="E8" s="449"/>
      <c r="F8" s="449"/>
      <c r="G8" s="449"/>
      <c r="H8" s="449"/>
    </row>
    <row r="9" spans="1:9" s="73" customFormat="1" ht="20.100000000000001" customHeight="1">
      <c r="A9" s="786" t="s">
        <v>228</v>
      </c>
      <c r="B9" s="787"/>
      <c r="C9" s="787"/>
      <c r="D9" s="787"/>
      <c r="E9" s="787"/>
      <c r="F9" s="787"/>
      <c r="G9" s="787"/>
      <c r="H9" s="788"/>
    </row>
    <row r="10" spans="1:9" s="13" customFormat="1" ht="17.100000000000001" customHeight="1">
      <c r="A10" s="233" t="s">
        <v>3</v>
      </c>
      <c r="B10" s="460" t="s">
        <v>229</v>
      </c>
      <c r="C10" s="448" t="e">
        <f t="shared" ref="C10:C17" si="0">VLOOKUP(B10,control1,2,FALSE)</f>
        <v>#N/A</v>
      </c>
      <c r="D10" s="278"/>
      <c r="E10" s="468" t="e">
        <f t="shared" ref="E10:E17" si="1">VLOOKUP(B10,control1,3,FALSE)</f>
        <v>#N/A</v>
      </c>
      <c r="F10" s="280" t="e">
        <f t="shared" ref="F10:F17" si="2">SUM(C10:D10)</f>
        <v>#N/A</v>
      </c>
      <c r="G10" s="281">
        <v>0</v>
      </c>
      <c r="H10" s="280" t="e">
        <f>ROUND(F10*G10,0)</f>
        <v>#N/A</v>
      </c>
      <c r="I10" s="92"/>
    </row>
    <row r="11" spans="1:9" s="13" customFormat="1" ht="17.100000000000001" customHeight="1">
      <c r="A11" s="233" t="s">
        <v>24</v>
      </c>
      <c r="B11" s="460" t="s">
        <v>230</v>
      </c>
      <c r="C11" s="448">
        <f t="shared" si="0"/>
        <v>260</v>
      </c>
      <c r="D11" s="278"/>
      <c r="E11" s="468">
        <f t="shared" si="1"/>
        <v>1</v>
      </c>
      <c r="F11" s="280">
        <f t="shared" si="2"/>
        <v>260</v>
      </c>
      <c r="G11" s="281">
        <v>0</v>
      </c>
      <c r="H11" s="280">
        <f t="shared" ref="H11:H17" si="3">F11*G11</f>
        <v>0</v>
      </c>
      <c r="I11" s="92"/>
    </row>
    <row r="12" spans="1:9" s="13" customFormat="1" ht="17.100000000000001" customHeight="1">
      <c r="A12" s="233" t="s">
        <v>26</v>
      </c>
      <c r="B12" s="460" t="s">
        <v>231</v>
      </c>
      <c r="C12" s="448" t="e">
        <f t="shared" si="0"/>
        <v>#N/A</v>
      </c>
      <c r="D12" s="278"/>
      <c r="E12" s="468" t="e">
        <f t="shared" si="1"/>
        <v>#N/A</v>
      </c>
      <c r="F12" s="280" t="e">
        <f t="shared" si="2"/>
        <v>#N/A</v>
      </c>
      <c r="G12" s="281">
        <v>0</v>
      </c>
      <c r="H12" s="280" t="e">
        <f t="shared" si="3"/>
        <v>#N/A</v>
      </c>
      <c r="I12" s="92"/>
    </row>
    <row r="13" spans="1:9" s="13" customFormat="1" ht="17.100000000000001" customHeight="1">
      <c r="A13" s="233" t="s">
        <v>9</v>
      </c>
      <c r="B13" s="460" t="s">
        <v>232</v>
      </c>
      <c r="C13" s="448" t="e">
        <f t="shared" si="0"/>
        <v>#N/A</v>
      </c>
      <c r="D13" s="278"/>
      <c r="E13" s="468" t="e">
        <f t="shared" si="1"/>
        <v>#N/A</v>
      </c>
      <c r="F13" s="280" t="e">
        <f t="shared" si="2"/>
        <v>#N/A</v>
      </c>
      <c r="G13" s="281">
        <v>0</v>
      </c>
      <c r="H13" s="280" t="e">
        <f t="shared" si="3"/>
        <v>#N/A</v>
      </c>
      <c r="I13" s="92"/>
    </row>
    <row r="14" spans="1:9" s="13" customFormat="1" ht="17.100000000000001" customHeight="1">
      <c r="A14" s="233" t="s">
        <v>11</v>
      </c>
      <c r="B14" s="460" t="s">
        <v>233</v>
      </c>
      <c r="C14" s="448" t="e">
        <f t="shared" si="0"/>
        <v>#N/A</v>
      </c>
      <c r="D14" s="278"/>
      <c r="E14" s="468" t="e">
        <f t="shared" si="1"/>
        <v>#N/A</v>
      </c>
      <c r="F14" s="280" t="e">
        <f>SUM(C14:D14)</f>
        <v>#N/A</v>
      </c>
      <c r="G14" s="281">
        <v>0</v>
      </c>
      <c r="H14" s="280" t="e">
        <f t="shared" si="3"/>
        <v>#N/A</v>
      </c>
      <c r="I14" s="92"/>
    </row>
    <row r="15" spans="1:9" s="13" customFormat="1" ht="17.100000000000001" customHeight="1">
      <c r="A15" s="233" t="s">
        <v>13</v>
      </c>
      <c r="B15" s="460" t="s">
        <v>234</v>
      </c>
      <c r="C15" s="448" t="e">
        <f t="shared" si="0"/>
        <v>#N/A</v>
      </c>
      <c r="D15" s="278"/>
      <c r="E15" s="468" t="e">
        <f t="shared" si="1"/>
        <v>#N/A</v>
      </c>
      <c r="F15" s="280" t="e">
        <f t="shared" si="2"/>
        <v>#N/A</v>
      </c>
      <c r="G15" s="281">
        <v>0</v>
      </c>
      <c r="H15" s="280" t="e">
        <f t="shared" si="3"/>
        <v>#N/A</v>
      </c>
      <c r="I15" s="92"/>
    </row>
    <row r="16" spans="1:9" s="13" customFormat="1" ht="17.100000000000001" customHeight="1">
      <c r="A16" s="233" t="s">
        <v>15</v>
      </c>
      <c r="B16" s="460" t="s">
        <v>235</v>
      </c>
      <c r="C16" s="448" t="e">
        <f t="shared" si="0"/>
        <v>#N/A</v>
      </c>
      <c r="D16" s="278"/>
      <c r="E16" s="468" t="e">
        <f t="shared" si="1"/>
        <v>#N/A</v>
      </c>
      <c r="F16" s="280" t="e">
        <f t="shared" si="2"/>
        <v>#N/A</v>
      </c>
      <c r="G16" s="281">
        <v>0</v>
      </c>
      <c r="H16" s="280" t="e">
        <f t="shared" si="3"/>
        <v>#N/A</v>
      </c>
      <c r="I16" s="92"/>
    </row>
    <row r="17" spans="1:9" s="13" customFormat="1" ht="17.100000000000001" customHeight="1">
      <c r="A17" s="233" t="s">
        <v>17</v>
      </c>
      <c r="B17" s="460" t="s">
        <v>236</v>
      </c>
      <c r="C17" s="448" t="e">
        <f t="shared" si="0"/>
        <v>#N/A</v>
      </c>
      <c r="D17" s="278"/>
      <c r="E17" s="468" t="e">
        <f t="shared" si="1"/>
        <v>#N/A</v>
      </c>
      <c r="F17" s="280" t="e">
        <f t="shared" si="2"/>
        <v>#N/A</v>
      </c>
      <c r="G17" s="281">
        <v>0</v>
      </c>
      <c r="H17" s="280" t="e">
        <f t="shared" si="3"/>
        <v>#N/A</v>
      </c>
      <c r="I17" s="92"/>
    </row>
    <row r="18" spans="1:9" s="11" customFormat="1" ht="33" customHeight="1">
      <c r="A18" s="453" t="s">
        <v>19</v>
      </c>
      <c r="B18" s="789" t="s">
        <v>237</v>
      </c>
      <c r="C18" s="790"/>
      <c r="D18" s="790"/>
      <c r="E18" s="790"/>
      <c r="F18" s="790"/>
      <c r="G18" s="790"/>
      <c r="H18" s="791"/>
    </row>
    <row r="19" spans="1:9" s="11" customFormat="1" ht="19.899999999999999" customHeight="1">
      <c r="A19" s="234" t="s">
        <v>238</v>
      </c>
      <c r="B19" s="462"/>
      <c r="C19" s="236"/>
      <c r="D19" s="282"/>
      <c r="E19" s="469"/>
      <c r="F19" s="280">
        <f>SUM(C19:D19)</f>
        <v>0</v>
      </c>
      <c r="G19" s="281">
        <v>0</v>
      </c>
      <c r="H19" s="280">
        <f>F19*G19</f>
        <v>0</v>
      </c>
      <c r="I19" s="92"/>
    </row>
    <row r="20" spans="1:9" s="11" customFormat="1" ht="19.899999999999999" customHeight="1">
      <c r="A20" s="234" t="s">
        <v>239</v>
      </c>
      <c r="B20" s="462"/>
      <c r="C20" s="236"/>
      <c r="D20" s="282"/>
      <c r="E20" s="469"/>
      <c r="F20" s="280">
        <f>SUM(C20:D20)</f>
        <v>0</v>
      </c>
      <c r="G20" s="281">
        <v>0</v>
      </c>
      <c r="H20" s="280">
        <f>F20*G20</f>
        <v>0</v>
      </c>
      <c r="I20" s="92"/>
    </row>
    <row r="21" spans="1:9" s="11" customFormat="1" ht="19.899999999999999" customHeight="1">
      <c r="A21" s="234" t="s">
        <v>240</v>
      </c>
      <c r="B21" s="462"/>
      <c r="C21" s="236"/>
      <c r="D21" s="282"/>
      <c r="E21" s="469"/>
      <c r="F21" s="280">
        <f>SUM(C21:D21)</f>
        <v>0</v>
      </c>
      <c r="G21" s="281">
        <v>0</v>
      </c>
      <c r="H21" s="280">
        <f>F21*G21</f>
        <v>0</v>
      </c>
      <c r="I21" s="92"/>
    </row>
    <row r="22" spans="1:9" s="13" customFormat="1" ht="21" customHeight="1">
      <c r="A22" s="249" t="s">
        <v>241</v>
      </c>
      <c r="B22" s="462"/>
      <c r="C22" s="236"/>
      <c r="D22" s="282"/>
      <c r="E22" s="279"/>
      <c r="F22" s="280">
        <f>SUM(C22:D22)</f>
        <v>0</v>
      </c>
      <c r="G22" s="281">
        <v>0</v>
      </c>
      <c r="H22" s="280">
        <f>F22*G22</f>
        <v>0</v>
      </c>
      <c r="I22" s="92"/>
    </row>
    <row r="23" spans="1:9" s="75" customFormat="1" ht="17.100000000000001" customHeight="1">
      <c r="A23" s="786" t="s">
        <v>242</v>
      </c>
      <c r="B23" s="787"/>
      <c r="C23" s="787"/>
      <c r="D23" s="787"/>
      <c r="E23" s="787"/>
      <c r="F23" s="787"/>
      <c r="G23" s="787"/>
      <c r="H23" s="788"/>
    </row>
    <row r="24" spans="1:9" s="75" customFormat="1" ht="23.25" customHeight="1">
      <c r="A24" s="233" t="s">
        <v>21</v>
      </c>
      <c r="B24" s="473" t="s">
        <v>243</v>
      </c>
      <c r="C24" s="448" t="e">
        <f>VLOOKUP(B24,control1,2,FALSE)</f>
        <v>#N/A</v>
      </c>
      <c r="D24" s="236"/>
      <c r="E24" s="448" t="e">
        <f>VLOOKUP(B24,control1,3,FALSE)</f>
        <v>#N/A</v>
      </c>
      <c r="F24" s="237" t="e">
        <f>SUM(C24:D24)</f>
        <v>#N/A</v>
      </c>
      <c r="G24" s="238">
        <v>0</v>
      </c>
      <c r="H24" s="237" t="e">
        <f>F24*G24</f>
        <v>#N/A</v>
      </c>
      <c r="I24" s="92"/>
    </row>
    <row r="25" spans="1:9" s="76" customFormat="1" ht="43.5" customHeight="1">
      <c r="A25" s="453" t="s">
        <v>244</v>
      </c>
      <c r="B25" s="792" t="s">
        <v>245</v>
      </c>
      <c r="C25" s="793"/>
      <c r="D25" s="793"/>
      <c r="E25" s="793"/>
      <c r="F25" s="793"/>
      <c r="G25" s="793"/>
      <c r="H25" s="793"/>
    </row>
    <row r="26" spans="1:9" s="76" customFormat="1" ht="19.899999999999999" customHeight="1">
      <c r="A26" s="239" t="s">
        <v>246</v>
      </c>
      <c r="B26" s="464"/>
      <c r="C26" s="236"/>
      <c r="D26" s="236"/>
      <c r="E26" s="469"/>
      <c r="F26" s="280">
        <f t="shared" ref="F26:F30" si="4">SUM(C26:D26)</f>
        <v>0</v>
      </c>
      <c r="G26" s="281">
        <v>0</v>
      </c>
      <c r="H26" s="280">
        <f t="shared" ref="H26:H30" si="5">F26*G26</f>
        <v>0</v>
      </c>
      <c r="I26" s="92"/>
    </row>
    <row r="27" spans="1:9" s="76" customFormat="1" ht="19.899999999999999" customHeight="1">
      <c r="A27" s="239" t="s">
        <v>247</v>
      </c>
      <c r="B27" s="464"/>
      <c r="C27" s="236"/>
      <c r="D27" s="236"/>
      <c r="E27" s="469"/>
      <c r="F27" s="280">
        <f t="shared" si="4"/>
        <v>0</v>
      </c>
      <c r="G27" s="281">
        <v>0</v>
      </c>
      <c r="H27" s="280">
        <f t="shared" si="5"/>
        <v>0</v>
      </c>
      <c r="I27" s="92"/>
    </row>
    <row r="28" spans="1:9" s="76" customFormat="1" ht="19.899999999999999" customHeight="1">
      <c r="A28" s="239" t="s">
        <v>248</v>
      </c>
      <c r="B28" s="464"/>
      <c r="C28" s="236"/>
      <c r="D28" s="236"/>
      <c r="E28" s="469"/>
      <c r="F28" s="280">
        <f t="shared" si="4"/>
        <v>0</v>
      </c>
      <c r="G28" s="281">
        <v>0</v>
      </c>
      <c r="H28" s="280">
        <f t="shared" si="5"/>
        <v>0</v>
      </c>
      <c r="I28" s="92"/>
    </row>
    <row r="29" spans="1:9" s="76" customFormat="1" ht="19.899999999999999" customHeight="1">
      <c r="A29" s="239" t="s">
        <v>249</v>
      </c>
      <c r="B29" s="464"/>
      <c r="C29" s="236"/>
      <c r="D29" s="236"/>
      <c r="E29" s="469"/>
      <c r="F29" s="280">
        <f t="shared" si="4"/>
        <v>0</v>
      </c>
      <c r="G29" s="281">
        <v>0</v>
      </c>
      <c r="H29" s="280">
        <f t="shared" si="5"/>
        <v>0</v>
      </c>
      <c r="I29" s="92"/>
    </row>
    <row r="30" spans="1:9" s="75" customFormat="1" ht="17.100000000000001" customHeight="1">
      <c r="A30" s="240" t="s">
        <v>250</v>
      </c>
      <c r="B30" s="190"/>
      <c r="C30" s="236">
        <f>IFERROR(VLOOKUP(B30,otherpos,7,FALSE),0)</f>
        <v>0</v>
      </c>
      <c r="D30" s="236"/>
      <c r="E30" s="469"/>
      <c r="F30" s="280">
        <f t="shared" si="4"/>
        <v>0</v>
      </c>
      <c r="G30" s="281">
        <v>0</v>
      </c>
      <c r="H30" s="280">
        <f t="shared" si="5"/>
        <v>0</v>
      </c>
      <c r="I30" s="92"/>
    </row>
    <row r="31" spans="1:9" s="75" customFormat="1" ht="17.100000000000001" customHeight="1">
      <c r="A31" s="241" t="s">
        <v>251</v>
      </c>
      <c r="B31" s="242"/>
      <c r="C31" s="243"/>
      <c r="D31" s="243"/>
      <c r="E31" s="244"/>
      <c r="F31" s="243"/>
      <c r="G31" s="245"/>
      <c r="H31" s="246"/>
    </row>
    <row r="32" spans="1:9" s="75" customFormat="1" ht="17.100000000000001" customHeight="1">
      <c r="A32" s="233" t="s">
        <v>252</v>
      </c>
      <c r="B32" s="461" t="s">
        <v>253</v>
      </c>
      <c r="C32" s="448" t="e">
        <f>VLOOKUP(B32,control1,2,FALSE)</f>
        <v>#N/A</v>
      </c>
      <c r="D32" s="236"/>
      <c r="E32" s="448" t="e">
        <f>VLOOKUP(B32,control1,3,FALSE)</f>
        <v>#N/A</v>
      </c>
      <c r="F32" s="237" t="e">
        <f>SUM(C32:D32)</f>
        <v>#N/A</v>
      </c>
      <c r="G32" s="247">
        <v>1</v>
      </c>
      <c r="H32" s="237" t="e">
        <f>F32*G32</f>
        <v>#N/A</v>
      </c>
      <c r="I32" s="92"/>
    </row>
    <row r="33" spans="1:9" s="75" customFormat="1" ht="17.100000000000001" customHeight="1">
      <c r="A33" s="233" t="s">
        <v>254</v>
      </c>
      <c r="B33" s="461" t="s">
        <v>255</v>
      </c>
      <c r="C33" s="448" t="e">
        <f>VLOOKUP(B33,control1,2,FALSE)</f>
        <v>#N/A</v>
      </c>
      <c r="D33" s="236"/>
      <c r="E33" s="448" t="e">
        <f>VLOOKUP(B33,control1,3,FALSE)</f>
        <v>#N/A</v>
      </c>
      <c r="F33" s="237" t="e">
        <f>SUM(C33:D33)</f>
        <v>#N/A</v>
      </c>
      <c r="G33" s="247">
        <v>1</v>
      </c>
      <c r="H33" s="237" t="e">
        <f>F33*G33</f>
        <v>#N/A</v>
      </c>
      <c r="I33" s="92"/>
    </row>
    <row r="34" spans="1:9" s="75" customFormat="1" ht="43.5" customHeight="1">
      <c r="A34" s="453" t="s">
        <v>256</v>
      </c>
      <c r="B34" s="789" t="s">
        <v>257</v>
      </c>
      <c r="C34" s="790"/>
      <c r="D34" s="790"/>
      <c r="E34" s="790"/>
      <c r="F34" s="790"/>
      <c r="G34" s="790"/>
      <c r="H34" s="791"/>
      <c r="I34" s="92"/>
    </row>
    <row r="35" spans="1:9" s="75" customFormat="1" ht="19.899999999999999" customHeight="1">
      <c r="A35" s="454" t="s">
        <v>258</v>
      </c>
      <c r="B35" s="463"/>
      <c r="C35" s="236"/>
      <c r="D35" s="248"/>
      <c r="E35" s="469"/>
      <c r="F35" s="237">
        <f t="shared" ref="F35:F43" si="6">SUM(C35:D35)</f>
        <v>0</v>
      </c>
      <c r="G35" s="247">
        <v>1</v>
      </c>
      <c r="H35" s="237">
        <f t="shared" ref="H35:H43" si="7">F35*G35</f>
        <v>0</v>
      </c>
      <c r="I35" s="92"/>
    </row>
    <row r="36" spans="1:9" s="75" customFormat="1" ht="19.899999999999999" customHeight="1">
      <c r="A36" s="454" t="s">
        <v>259</v>
      </c>
      <c r="B36" s="283"/>
      <c r="C36" s="236"/>
      <c r="D36" s="248"/>
      <c r="E36" s="469"/>
      <c r="F36" s="237">
        <f t="shared" si="6"/>
        <v>0</v>
      </c>
      <c r="G36" s="247">
        <v>1</v>
      </c>
      <c r="H36" s="237">
        <f t="shared" si="7"/>
        <v>0</v>
      </c>
      <c r="I36" s="92"/>
    </row>
    <row r="37" spans="1:9" s="75" customFormat="1" ht="19.899999999999999" customHeight="1">
      <c r="A37" s="454" t="s">
        <v>260</v>
      </c>
      <c r="B37" s="283"/>
      <c r="C37" s="236"/>
      <c r="D37" s="248"/>
      <c r="E37" s="469"/>
      <c r="F37" s="237"/>
      <c r="G37" s="247"/>
      <c r="H37" s="237"/>
      <c r="I37" s="92"/>
    </row>
    <row r="38" spans="1:9" s="75" customFormat="1" ht="19.899999999999999" customHeight="1">
      <c r="A38" s="454" t="s">
        <v>261</v>
      </c>
      <c r="B38" s="283"/>
      <c r="C38" s="236"/>
      <c r="D38" s="248"/>
      <c r="E38" s="469"/>
      <c r="F38" s="237"/>
      <c r="G38" s="247"/>
      <c r="H38" s="237"/>
      <c r="I38" s="92"/>
    </row>
    <row r="39" spans="1:9" s="75" customFormat="1" ht="19.899999999999999" customHeight="1">
      <c r="A39" s="454" t="s">
        <v>262</v>
      </c>
      <c r="B39" s="283"/>
      <c r="C39" s="236"/>
      <c r="D39" s="248"/>
      <c r="E39" s="469"/>
      <c r="F39" s="237"/>
      <c r="G39" s="247"/>
      <c r="H39" s="237"/>
      <c r="I39" s="92"/>
    </row>
    <row r="40" spans="1:9" s="75" customFormat="1" ht="19.899999999999999" customHeight="1">
      <c r="A40" s="454" t="s">
        <v>263</v>
      </c>
      <c r="B40" s="283"/>
      <c r="C40" s="236"/>
      <c r="D40" s="248"/>
      <c r="E40" s="279"/>
      <c r="F40" s="237"/>
      <c r="G40" s="247"/>
      <c r="H40" s="237"/>
      <c r="I40" s="92"/>
    </row>
    <row r="41" spans="1:9" s="75" customFormat="1" ht="19.899999999999999" customHeight="1">
      <c r="A41" s="455" t="s">
        <v>264</v>
      </c>
      <c r="B41" s="466" t="s">
        <v>265</v>
      </c>
      <c r="C41" s="448" t="e">
        <f>VLOOKUP(B41,control1,2,FALSE)</f>
        <v>#N/A</v>
      </c>
      <c r="D41" s="236"/>
      <c r="E41" s="448" t="e">
        <f>VLOOKUP(B41,control1,3,FALSE)</f>
        <v>#N/A</v>
      </c>
      <c r="F41" s="237" t="e">
        <f t="shared" si="6"/>
        <v>#N/A</v>
      </c>
      <c r="G41" s="247">
        <v>1</v>
      </c>
      <c r="H41" s="237" t="e">
        <f t="shared" si="7"/>
        <v>#N/A</v>
      </c>
      <c r="I41" s="92"/>
    </row>
    <row r="42" spans="1:9" s="75" customFormat="1" ht="17.100000000000001" customHeight="1">
      <c r="A42" s="456" t="s">
        <v>266</v>
      </c>
      <c r="B42" s="235" t="s">
        <v>267</v>
      </c>
      <c r="C42" s="448">
        <f>VLOOKUP(B42,control1,2,FALSE)</f>
        <v>234</v>
      </c>
      <c r="D42" s="236"/>
      <c r="E42" s="448">
        <f>VLOOKUP(B42,control1,3,FALSE)</f>
        <v>1</v>
      </c>
      <c r="F42" s="237">
        <f t="shared" si="6"/>
        <v>234</v>
      </c>
      <c r="G42" s="247">
        <v>1</v>
      </c>
      <c r="H42" s="237">
        <f t="shared" si="7"/>
        <v>234</v>
      </c>
      <c r="I42" s="92"/>
    </row>
    <row r="43" spans="1:9" s="75" customFormat="1" ht="17.100000000000001" customHeight="1">
      <c r="A43" s="456" t="s">
        <v>268</v>
      </c>
      <c r="B43" s="461" t="s">
        <v>269</v>
      </c>
      <c r="C43" s="448" t="e">
        <f>VLOOKUP(B43,control1,2,FALSE)</f>
        <v>#N/A</v>
      </c>
      <c r="D43" s="236"/>
      <c r="E43" s="448" t="e">
        <f>VLOOKUP(B43,control1,3,FALSE)</f>
        <v>#N/A</v>
      </c>
      <c r="F43" s="237" t="e">
        <f t="shared" si="6"/>
        <v>#N/A</v>
      </c>
      <c r="G43" s="247">
        <v>1</v>
      </c>
      <c r="H43" s="237" t="e">
        <f t="shared" si="7"/>
        <v>#N/A</v>
      </c>
      <c r="I43" s="92"/>
    </row>
    <row r="44" spans="1:9" s="76" customFormat="1" ht="40.5" customHeight="1">
      <c r="A44" s="453" t="s">
        <v>270</v>
      </c>
      <c r="B44" s="789" t="s">
        <v>271</v>
      </c>
      <c r="C44" s="790"/>
      <c r="D44" s="790"/>
      <c r="E44" s="790"/>
      <c r="F44" s="790"/>
      <c r="G44" s="790"/>
      <c r="H44" s="791"/>
    </row>
    <row r="45" spans="1:9" s="75" customFormat="1" ht="17.100000000000001" customHeight="1">
      <c r="A45" s="452" t="s">
        <v>272</v>
      </c>
      <c r="B45" s="488"/>
      <c r="C45" s="236"/>
      <c r="D45" s="236"/>
      <c r="E45" s="469"/>
      <c r="F45" s="237">
        <f>SUM(C45:D45)</f>
        <v>0</v>
      </c>
      <c r="G45" s="247">
        <v>1</v>
      </c>
      <c r="H45" s="237">
        <f>F45*G45</f>
        <v>0</v>
      </c>
      <c r="I45" s="92"/>
    </row>
    <row r="46" spans="1:9" s="75" customFormat="1" ht="17.100000000000001" customHeight="1">
      <c r="A46" s="452" t="s">
        <v>273</v>
      </c>
      <c r="B46" s="190"/>
      <c r="C46" s="236"/>
      <c r="D46" s="236"/>
      <c r="E46" s="469"/>
      <c r="F46" s="237"/>
      <c r="G46" s="247"/>
      <c r="H46" s="237"/>
      <c r="I46" s="92"/>
    </row>
    <row r="47" spans="1:9" s="75" customFormat="1" ht="17.100000000000001" customHeight="1">
      <c r="A47" s="452" t="s">
        <v>274</v>
      </c>
      <c r="B47" s="190"/>
      <c r="C47" s="236"/>
      <c r="D47" s="236"/>
      <c r="E47" s="469"/>
      <c r="F47" s="237"/>
      <c r="G47" s="247"/>
      <c r="H47" s="237"/>
      <c r="I47" s="92"/>
    </row>
    <row r="48" spans="1:9" s="75" customFormat="1" ht="17.100000000000001" customHeight="1">
      <c r="A48" s="452" t="s">
        <v>275</v>
      </c>
      <c r="B48" s="190"/>
      <c r="C48" s="236"/>
      <c r="D48" s="236"/>
      <c r="E48" s="469"/>
      <c r="F48" s="237"/>
      <c r="G48" s="247"/>
      <c r="H48" s="237"/>
      <c r="I48" s="92"/>
    </row>
    <row r="49" spans="1:9" s="75" customFormat="1" ht="17.100000000000001" customHeight="1">
      <c r="A49" s="452" t="s">
        <v>276</v>
      </c>
      <c r="B49" s="190"/>
      <c r="C49" s="236"/>
      <c r="D49" s="236"/>
      <c r="E49" s="469"/>
      <c r="F49" s="237"/>
      <c r="G49" s="247"/>
      <c r="H49" s="237"/>
      <c r="I49" s="92"/>
    </row>
    <row r="50" spans="1:9" s="75" customFormat="1" ht="17.100000000000001" customHeight="1">
      <c r="A50" s="452" t="s">
        <v>277</v>
      </c>
      <c r="B50" s="190"/>
      <c r="C50" s="236"/>
      <c r="D50" s="236"/>
      <c r="E50" s="469"/>
      <c r="F50" s="237">
        <f>SUM(C50:D50)</f>
        <v>0</v>
      </c>
      <c r="G50" s="247">
        <v>1</v>
      </c>
      <c r="H50" s="237">
        <f>F50*G50</f>
        <v>0</v>
      </c>
      <c r="I50" s="92"/>
    </row>
    <row r="51" spans="1:9" s="75" customFormat="1" ht="17.100000000000001" customHeight="1">
      <c r="A51" s="241" t="s">
        <v>278</v>
      </c>
      <c r="B51" s="242"/>
      <c r="C51" s="243"/>
      <c r="D51" s="243"/>
      <c r="E51" s="244"/>
      <c r="F51" s="243"/>
      <c r="G51" s="245"/>
      <c r="H51" s="246"/>
    </row>
    <row r="52" spans="1:9" s="75" customFormat="1" ht="17.100000000000001" customHeight="1">
      <c r="A52" s="233" t="s">
        <v>279</v>
      </c>
      <c r="B52" s="461" t="s">
        <v>280</v>
      </c>
      <c r="C52" s="448" t="e">
        <f>VLOOKUP(B52,control1,2,FALSE)</f>
        <v>#N/A</v>
      </c>
      <c r="D52" s="236"/>
      <c r="E52" s="448" t="e">
        <f>VLOOKUP(B52,control1,3,FALSE)</f>
        <v>#N/A</v>
      </c>
      <c r="F52" s="237" t="e">
        <f>SUM(C52:D52)</f>
        <v>#N/A</v>
      </c>
      <c r="G52" s="247">
        <v>0.05</v>
      </c>
      <c r="H52" s="237" t="e">
        <f>F52*G52</f>
        <v>#N/A</v>
      </c>
      <c r="I52" s="92"/>
    </row>
    <row r="53" spans="1:9" s="75" customFormat="1" ht="17.100000000000001" customHeight="1">
      <c r="A53" s="233" t="s">
        <v>281</v>
      </c>
      <c r="B53" s="461" t="s">
        <v>282</v>
      </c>
      <c r="C53" s="448" t="e">
        <f>VLOOKUP(B53,control1,2,FALSE)</f>
        <v>#N/A</v>
      </c>
      <c r="D53" s="236"/>
      <c r="E53" s="448" t="e">
        <f>VLOOKUP(B53,control1,3,FALSE)</f>
        <v>#N/A</v>
      </c>
      <c r="F53" s="237" t="e">
        <f>SUM(C53:D53)</f>
        <v>#N/A</v>
      </c>
      <c r="G53" s="250">
        <v>0</v>
      </c>
      <c r="H53" s="237" t="e">
        <f>F53*G53</f>
        <v>#N/A</v>
      </c>
      <c r="I53" s="92"/>
    </row>
    <row r="54" spans="1:9" s="76" customFormat="1" ht="42.75" customHeight="1">
      <c r="A54" s="453" t="s">
        <v>283</v>
      </c>
      <c r="B54" s="792" t="s">
        <v>284</v>
      </c>
      <c r="C54" s="793"/>
      <c r="D54" s="793"/>
      <c r="E54" s="793"/>
      <c r="F54" s="793"/>
      <c r="G54" s="793"/>
      <c r="H54" s="793"/>
    </row>
    <row r="55" spans="1:9" s="76" customFormat="1" ht="19.899999999999999" customHeight="1">
      <c r="A55" s="234" t="s">
        <v>285</v>
      </c>
      <c r="B55" s="465"/>
      <c r="C55" s="236"/>
      <c r="D55" s="236"/>
      <c r="E55" s="469"/>
      <c r="F55" s="237">
        <f>SUM(C55:D55)</f>
        <v>0</v>
      </c>
      <c r="G55" s="250">
        <v>0</v>
      </c>
      <c r="H55" s="237">
        <f>F55*G55</f>
        <v>0</v>
      </c>
      <c r="I55" s="92"/>
    </row>
    <row r="56" spans="1:9" s="76" customFormat="1" ht="19.899999999999999" customHeight="1">
      <c r="A56" s="234" t="s">
        <v>286</v>
      </c>
      <c r="B56" s="190"/>
      <c r="C56" s="236"/>
      <c r="D56" s="236"/>
      <c r="E56" s="469"/>
      <c r="F56" s="237">
        <f>SUM(C56:D56)</f>
        <v>0</v>
      </c>
      <c r="G56" s="250">
        <v>0</v>
      </c>
      <c r="H56" s="237">
        <f>F56*G56</f>
        <v>0</v>
      </c>
      <c r="I56" s="92"/>
    </row>
    <row r="57" spans="1:9" s="76" customFormat="1" ht="19.899999999999999" customHeight="1">
      <c r="A57" s="234" t="s">
        <v>287</v>
      </c>
      <c r="B57" s="190"/>
      <c r="C57" s="236"/>
      <c r="D57" s="236"/>
      <c r="E57" s="469"/>
      <c r="F57" s="237"/>
      <c r="G57" s="250"/>
      <c r="H57" s="237"/>
      <c r="I57" s="92"/>
    </row>
    <row r="58" spans="1:9" s="76" customFormat="1" ht="19.899999999999999" customHeight="1">
      <c r="A58" s="234" t="s">
        <v>288</v>
      </c>
      <c r="B58" s="190"/>
      <c r="C58" s="236"/>
      <c r="D58" s="236"/>
      <c r="E58" s="469"/>
      <c r="F58" s="237"/>
      <c r="G58" s="250"/>
      <c r="H58" s="237"/>
      <c r="I58" s="92"/>
    </row>
    <row r="59" spans="1:9" s="75" customFormat="1" ht="17.100000000000001" customHeight="1">
      <c r="A59" s="249" t="s">
        <v>289</v>
      </c>
      <c r="B59" s="190"/>
      <c r="C59" s="236"/>
      <c r="D59" s="236"/>
      <c r="E59" s="467"/>
      <c r="F59" s="237">
        <f>SUM(C59:D59)</f>
        <v>0</v>
      </c>
      <c r="G59" s="250">
        <v>0</v>
      </c>
      <c r="H59" s="237">
        <f>F59*G59</f>
        <v>0</v>
      </c>
      <c r="I59" s="92"/>
    </row>
    <row r="60" spans="1:9" s="75" customFormat="1" ht="23.25" customHeight="1">
      <c r="A60" s="784" t="s">
        <v>290</v>
      </c>
      <c r="B60" s="785"/>
      <c r="C60" s="284">
        <f>SUMIF(C9:C59,"&gt;0")</f>
        <v>494</v>
      </c>
      <c r="D60" s="284">
        <f>SUM(D9:D59)</f>
        <v>0</v>
      </c>
      <c r="E60" s="470">
        <f>SUMIF(E9:E59,"&gt;0")</f>
        <v>2</v>
      </c>
      <c r="F60" s="284">
        <f>SUMIF(F9:F59,"&gt;0")</f>
        <v>494</v>
      </c>
      <c r="G60" s="285">
        <f>IF(SUM(C60:D60)&gt;1,H60/F60," ")</f>
        <v>0.47368421052631576</v>
      </c>
      <c r="H60" s="286">
        <f>SUMIF(H9:H54,"&gt;0")</f>
        <v>234</v>
      </c>
    </row>
    <row r="61" spans="1:9" s="75" customFormat="1" ht="23.25" customHeight="1" thickBot="1">
      <c r="A61" s="252"/>
      <c r="B61" s="253"/>
      <c r="C61" s="253"/>
      <c r="D61" s="253"/>
      <c r="E61" s="254"/>
      <c r="F61" s="255"/>
      <c r="G61" s="256"/>
      <c r="H61" s="255"/>
    </row>
    <row r="62" spans="1:9" s="75" customFormat="1" ht="23.25" customHeight="1">
      <c r="A62" s="252"/>
      <c r="B62" s="253"/>
      <c r="C62" s="253"/>
      <c r="D62" s="253"/>
      <c r="E62" s="254"/>
      <c r="F62" s="769" t="s">
        <v>291</v>
      </c>
      <c r="G62" s="770"/>
      <c r="H62" s="771"/>
    </row>
    <row r="63" spans="1:9" s="75" customFormat="1" ht="23.25" customHeight="1" thickBot="1">
      <c r="A63" s="252"/>
      <c r="B63" s="253"/>
      <c r="C63" s="253"/>
      <c r="D63" s="253"/>
      <c r="E63" s="254"/>
      <c r="F63" s="772"/>
      <c r="G63" s="773"/>
      <c r="H63" s="774"/>
    </row>
    <row r="64" spans="1:9" s="75" customFormat="1" ht="23.25" customHeight="1">
      <c r="A64" s="252"/>
      <c r="B64" s="253"/>
      <c r="C64" s="253"/>
      <c r="D64" s="253"/>
      <c r="E64" s="254"/>
      <c r="F64" s="257"/>
      <c r="G64" s="257"/>
      <c r="H64" s="257"/>
    </row>
    <row r="65" spans="1:8" s="76" customFormat="1" ht="40.5" customHeight="1">
      <c r="A65" s="251" t="s">
        <v>292</v>
      </c>
      <c r="B65" s="775" t="s">
        <v>293</v>
      </c>
      <c r="C65" s="776"/>
      <c r="D65" s="776"/>
      <c r="E65" s="776"/>
      <c r="F65" s="777"/>
      <c r="G65" s="777"/>
      <c r="H65" s="778"/>
    </row>
    <row r="66" spans="1:8" s="76" customFormat="1">
      <c r="A66" s="251" t="s">
        <v>294</v>
      </c>
      <c r="B66" s="523" t="s">
        <v>295</v>
      </c>
      <c r="C66" s="524"/>
      <c r="D66" s="524"/>
      <c r="E66" s="524"/>
      <c r="F66" s="524"/>
      <c r="G66" s="524"/>
      <c r="H66" s="525"/>
    </row>
    <row r="67" spans="1:8" s="76" customFormat="1">
      <c r="A67" s="251" t="s">
        <v>296</v>
      </c>
      <c r="B67" s="775" t="s">
        <v>297</v>
      </c>
      <c r="C67" s="782"/>
      <c r="D67" s="782"/>
      <c r="E67" s="782"/>
      <c r="F67" s="782"/>
      <c r="G67" s="782"/>
      <c r="H67" s="783"/>
    </row>
    <row r="68" spans="1:8" s="76" customFormat="1">
      <c r="A68" s="251" t="s">
        <v>298</v>
      </c>
      <c r="B68" s="523" t="s">
        <v>295</v>
      </c>
      <c r="C68" s="524"/>
      <c r="D68" s="524"/>
      <c r="E68" s="524"/>
      <c r="F68" s="524"/>
      <c r="G68" s="524"/>
      <c r="H68" s="525"/>
    </row>
    <row r="69" spans="1:8" s="76" customFormat="1">
      <c r="A69" s="251" t="s">
        <v>299</v>
      </c>
      <c r="B69" s="523" t="s">
        <v>295</v>
      </c>
      <c r="C69" s="524"/>
      <c r="D69" s="524"/>
      <c r="E69" s="524"/>
      <c r="F69" s="524"/>
      <c r="G69" s="524"/>
      <c r="H69" s="525"/>
    </row>
    <row r="70" spans="1:8" s="11" customFormat="1">
      <c r="A70" s="234" t="s">
        <v>300</v>
      </c>
      <c r="B70" s="768" t="s">
        <v>301</v>
      </c>
      <c r="C70" s="768"/>
      <c r="D70" s="768"/>
      <c r="E70" s="768"/>
      <c r="F70" s="768"/>
      <c r="G70" s="768"/>
      <c r="H70" s="768"/>
    </row>
    <row r="71" spans="1:8" s="11" customFormat="1">
      <c r="A71" s="234" t="s">
        <v>302</v>
      </c>
      <c r="B71" s="523" t="s">
        <v>295</v>
      </c>
      <c r="C71" s="524"/>
      <c r="D71" s="524"/>
      <c r="E71" s="524"/>
      <c r="F71" s="524"/>
      <c r="G71" s="524"/>
      <c r="H71" s="525"/>
    </row>
    <row r="72" spans="1:8" s="11" customFormat="1">
      <c r="A72" s="234" t="s">
        <v>303</v>
      </c>
      <c r="B72" s="768" t="s">
        <v>304</v>
      </c>
      <c r="C72" s="768"/>
      <c r="D72" s="768"/>
      <c r="E72" s="768"/>
      <c r="F72" s="768"/>
      <c r="G72" s="768"/>
      <c r="H72" s="768"/>
    </row>
    <row r="73" spans="1:8" s="11" customFormat="1" ht="36.75" customHeight="1">
      <c r="A73" s="234" t="s">
        <v>305</v>
      </c>
      <c r="B73" s="768" t="s">
        <v>306</v>
      </c>
      <c r="C73" s="768"/>
      <c r="D73" s="768"/>
      <c r="E73" s="768"/>
      <c r="F73" s="768"/>
      <c r="G73" s="768"/>
      <c r="H73" s="768"/>
    </row>
    <row r="74" spans="1:8" s="11" customFormat="1" ht="31.5" customHeight="1">
      <c r="A74" s="234" t="s">
        <v>307</v>
      </c>
      <c r="B74" s="768" t="s">
        <v>308</v>
      </c>
      <c r="C74" s="768"/>
      <c r="D74" s="768"/>
      <c r="E74" s="768"/>
      <c r="F74" s="768"/>
      <c r="G74" s="768"/>
      <c r="H74" s="768"/>
    </row>
    <row r="75" spans="1:8" s="11" customFormat="1">
      <c r="A75" s="234" t="s">
        <v>309</v>
      </c>
      <c r="B75" s="768" t="s">
        <v>310</v>
      </c>
      <c r="C75" s="768"/>
      <c r="D75" s="768"/>
      <c r="E75" s="768"/>
      <c r="F75" s="768"/>
      <c r="G75" s="768"/>
      <c r="H75" s="768"/>
    </row>
    <row r="76" spans="1:8" s="11" customFormat="1">
      <c r="A76" s="234" t="s">
        <v>311</v>
      </c>
      <c r="B76" s="768" t="s">
        <v>312</v>
      </c>
      <c r="C76" s="768"/>
      <c r="D76" s="768"/>
      <c r="E76" s="768"/>
      <c r="F76" s="768"/>
      <c r="G76" s="768"/>
      <c r="H76" s="768"/>
    </row>
    <row r="77" spans="1:8" s="11" customFormat="1">
      <c r="A77" s="234" t="s">
        <v>313</v>
      </c>
      <c r="B77" s="768" t="s">
        <v>314</v>
      </c>
      <c r="C77" s="768"/>
      <c r="D77" s="768"/>
      <c r="E77" s="768"/>
      <c r="F77" s="768"/>
      <c r="G77" s="768"/>
      <c r="H77" s="768"/>
    </row>
    <row r="78" spans="1:8" s="11" customFormat="1" ht="70.5" customHeight="1">
      <c r="A78" s="234" t="s">
        <v>315</v>
      </c>
      <c r="B78" s="768" t="s">
        <v>316</v>
      </c>
      <c r="C78" s="768"/>
      <c r="D78" s="768"/>
      <c r="E78" s="768"/>
      <c r="F78" s="768"/>
      <c r="G78" s="768"/>
      <c r="H78" s="768"/>
    </row>
    <row r="79" spans="1:8" s="11" customFormat="1">
      <c r="A79" s="234" t="s">
        <v>317</v>
      </c>
      <c r="B79" s="768" t="s">
        <v>318</v>
      </c>
      <c r="C79" s="768"/>
      <c r="D79" s="768"/>
      <c r="E79" s="768"/>
      <c r="F79" s="768"/>
      <c r="G79" s="768"/>
      <c r="H79" s="768"/>
    </row>
    <row r="80" spans="1:8" s="11" customFormat="1">
      <c r="A80" s="234" t="s">
        <v>319</v>
      </c>
      <c r="B80" s="523" t="s">
        <v>295</v>
      </c>
      <c r="C80" s="524"/>
      <c r="D80" s="524"/>
      <c r="E80" s="524"/>
      <c r="F80" s="524"/>
      <c r="G80" s="524"/>
      <c r="H80" s="525"/>
    </row>
    <row r="81" spans="1:8" s="11" customFormat="1">
      <c r="A81" s="234" t="s">
        <v>320</v>
      </c>
      <c r="B81" s="523" t="s">
        <v>295</v>
      </c>
      <c r="C81" s="524"/>
      <c r="D81" s="524"/>
      <c r="E81" s="524"/>
      <c r="F81" s="524"/>
      <c r="G81" s="524"/>
      <c r="H81" s="525"/>
    </row>
    <row r="82" spans="1:8" s="11" customFormat="1" ht="42.75" customHeight="1">
      <c r="A82" s="234" t="s">
        <v>321</v>
      </c>
      <c r="B82" s="779" t="s">
        <v>322</v>
      </c>
      <c r="C82" s="780"/>
      <c r="D82" s="780"/>
      <c r="E82" s="780"/>
      <c r="F82" s="780"/>
      <c r="G82" s="780"/>
      <c r="H82" s="781"/>
    </row>
    <row r="83" spans="1:8" s="11" customFormat="1">
      <c r="A83" s="234" t="s">
        <v>323</v>
      </c>
      <c r="B83" s="523" t="s">
        <v>295</v>
      </c>
      <c r="C83" s="524"/>
      <c r="D83" s="524"/>
      <c r="E83" s="524"/>
      <c r="F83" s="524"/>
      <c r="G83" s="524"/>
      <c r="H83" s="525"/>
    </row>
    <row r="84" spans="1:8" s="11" customFormat="1">
      <c r="A84" s="234" t="s">
        <v>324</v>
      </c>
      <c r="B84" s="523" t="s">
        <v>295</v>
      </c>
      <c r="C84" s="524"/>
      <c r="D84" s="524"/>
      <c r="E84" s="524"/>
      <c r="F84" s="524"/>
      <c r="G84" s="524"/>
      <c r="H84" s="525"/>
    </row>
    <row r="85" spans="1:8" s="11" customFormat="1" ht="47.25" customHeight="1">
      <c r="A85" s="234" t="s">
        <v>325</v>
      </c>
      <c r="B85" s="768" t="s">
        <v>326</v>
      </c>
      <c r="C85" s="768"/>
      <c r="D85" s="768"/>
      <c r="E85" s="768"/>
      <c r="F85" s="768"/>
      <c r="G85" s="768"/>
      <c r="H85" s="768"/>
    </row>
    <row r="86" spans="1:8" s="22" customFormat="1">
      <c r="A86" s="267"/>
      <c r="B86" s="767"/>
      <c r="C86" s="767"/>
      <c r="D86" s="767"/>
      <c r="E86" s="767"/>
      <c r="F86" s="767"/>
      <c r="G86" s="767"/>
      <c r="H86" s="767"/>
    </row>
    <row r="87" spans="1:8" s="22" customFormat="1">
      <c r="A87" s="267"/>
      <c r="B87" s="268"/>
      <c r="C87" s="269"/>
      <c r="D87" s="269"/>
      <c r="E87" s="270"/>
      <c r="F87" s="271"/>
      <c r="G87" s="268"/>
      <c r="H87" s="271"/>
    </row>
    <row r="88" spans="1:8" s="22" customFormat="1">
      <c r="A88" s="267"/>
      <c r="B88" s="268"/>
      <c r="C88" s="269"/>
      <c r="D88" s="269"/>
      <c r="E88" s="270"/>
      <c r="F88" s="271"/>
      <c r="G88" s="268"/>
      <c r="H88" s="271"/>
    </row>
    <row r="89" spans="1:8" s="22" customFormat="1">
      <c r="A89" s="267"/>
      <c r="B89" s="268"/>
      <c r="C89" s="269"/>
      <c r="D89" s="269"/>
      <c r="E89" s="270"/>
      <c r="F89" s="271"/>
      <c r="G89" s="268"/>
      <c r="H89" s="271"/>
    </row>
    <row r="90" spans="1:8" s="22" customFormat="1">
      <c r="A90" s="267"/>
      <c r="B90" s="268"/>
      <c r="C90" s="269"/>
      <c r="D90" s="269"/>
      <c r="E90" s="270"/>
      <c r="F90" s="271"/>
      <c r="G90" s="268"/>
      <c r="H90" s="271"/>
    </row>
    <row r="91" spans="1:8" s="22" customFormat="1">
      <c r="A91" s="267"/>
      <c r="B91" s="268"/>
      <c r="C91" s="269"/>
      <c r="D91" s="269"/>
      <c r="E91" s="270"/>
      <c r="F91" s="271"/>
      <c r="G91" s="268"/>
      <c r="H91" s="271"/>
    </row>
    <row r="92" spans="1:8" s="22" customFormat="1">
      <c r="A92" s="267"/>
      <c r="B92" s="268"/>
      <c r="C92" s="269"/>
      <c r="D92" s="269"/>
      <c r="E92" s="270"/>
      <c r="F92" s="271"/>
      <c r="G92" s="268"/>
      <c r="H92" s="271"/>
    </row>
    <row r="93" spans="1:8" s="22" customFormat="1">
      <c r="A93" s="267"/>
      <c r="B93" s="268"/>
      <c r="C93" s="269"/>
      <c r="D93" s="269"/>
      <c r="E93" s="270"/>
      <c r="F93" s="271"/>
      <c r="G93" s="268"/>
      <c r="H93" s="271"/>
    </row>
    <row r="94" spans="1:8" s="22" customFormat="1">
      <c r="A94" s="267"/>
      <c r="B94" s="268"/>
      <c r="C94" s="269"/>
      <c r="D94" s="269"/>
      <c r="E94" s="270"/>
      <c r="F94" s="271"/>
      <c r="G94" s="268"/>
      <c r="H94" s="271"/>
    </row>
    <row r="95" spans="1:8" s="22" customFormat="1">
      <c r="A95" s="267"/>
      <c r="B95" s="268"/>
      <c r="C95" s="269"/>
      <c r="D95" s="269"/>
      <c r="E95" s="270"/>
      <c r="F95" s="271"/>
      <c r="G95" s="268"/>
      <c r="H95" s="271"/>
    </row>
    <row r="96" spans="1:8" s="22" customFormat="1">
      <c r="A96" s="267"/>
      <c r="B96" s="268"/>
      <c r="C96" s="269"/>
      <c r="D96" s="269"/>
      <c r="E96" s="270"/>
      <c r="F96" s="271"/>
      <c r="G96" s="268"/>
      <c r="H96" s="271"/>
    </row>
    <row r="97" spans="1:8" s="22" customFormat="1">
      <c r="A97" s="267"/>
      <c r="B97" s="268"/>
      <c r="C97" s="269"/>
      <c r="D97" s="269"/>
      <c r="E97" s="270"/>
      <c r="F97" s="271"/>
      <c r="G97" s="268"/>
      <c r="H97" s="271"/>
    </row>
    <row r="98" spans="1:8" s="22" customFormat="1">
      <c r="A98" s="267"/>
      <c r="B98" s="268"/>
      <c r="C98" s="269"/>
      <c r="D98" s="269"/>
      <c r="E98" s="270"/>
      <c r="F98" s="271"/>
      <c r="G98" s="268"/>
      <c r="H98" s="271"/>
    </row>
    <row r="99" spans="1:8" s="22" customFormat="1">
      <c r="A99" s="267"/>
      <c r="B99" s="268"/>
      <c r="C99" s="269"/>
      <c r="D99" s="269"/>
      <c r="E99" s="270"/>
      <c r="F99" s="271"/>
      <c r="G99" s="268"/>
      <c r="H99" s="271"/>
    </row>
    <row r="100" spans="1:8" s="22" customFormat="1">
      <c r="A100" s="267"/>
      <c r="B100" s="268"/>
      <c r="C100" s="269"/>
      <c r="D100" s="269"/>
      <c r="E100" s="270"/>
      <c r="F100" s="271"/>
      <c r="G100" s="268"/>
      <c r="H100" s="271"/>
    </row>
    <row r="101" spans="1:8" s="22" customFormat="1">
      <c r="A101" s="267"/>
      <c r="B101" s="268"/>
      <c r="C101" s="269"/>
      <c r="D101" s="269"/>
      <c r="E101" s="270"/>
      <c r="F101" s="271"/>
      <c r="G101" s="268"/>
      <c r="H101" s="271"/>
    </row>
    <row r="102" spans="1:8" s="22" customFormat="1">
      <c r="A102" s="267"/>
      <c r="B102" s="268"/>
      <c r="C102" s="269"/>
      <c r="D102" s="269"/>
      <c r="E102" s="270"/>
      <c r="F102" s="271"/>
      <c r="G102" s="268"/>
      <c r="H102" s="271"/>
    </row>
    <row r="103" spans="1:8" s="22" customFormat="1">
      <c r="A103" s="267"/>
      <c r="B103" s="268"/>
      <c r="C103" s="269"/>
      <c r="D103" s="269"/>
      <c r="E103" s="270"/>
      <c r="F103" s="271"/>
      <c r="G103" s="268"/>
      <c r="H103" s="271"/>
    </row>
    <row r="104" spans="1:8" s="22" customFormat="1">
      <c r="A104" s="267"/>
      <c r="B104" s="268"/>
      <c r="C104" s="269"/>
      <c r="D104" s="269"/>
      <c r="E104" s="270"/>
      <c r="F104" s="271"/>
      <c r="G104" s="268"/>
      <c r="H104" s="271"/>
    </row>
    <row r="105" spans="1:8" s="22" customFormat="1">
      <c r="A105" s="267"/>
      <c r="B105" s="268"/>
      <c r="C105" s="269"/>
      <c r="D105" s="269"/>
      <c r="E105" s="270"/>
      <c r="F105" s="271"/>
      <c r="G105" s="268"/>
      <c r="H105" s="271"/>
    </row>
    <row r="106" spans="1:8" s="22" customFormat="1">
      <c r="A106" s="267"/>
      <c r="B106" s="268"/>
      <c r="C106" s="269"/>
      <c r="D106" s="269"/>
      <c r="E106" s="270"/>
      <c r="F106" s="271"/>
      <c r="G106" s="268"/>
      <c r="H106" s="271"/>
    </row>
    <row r="107" spans="1:8" s="1" customFormat="1">
      <c r="A107" s="267"/>
      <c r="B107" s="268"/>
      <c r="C107" s="269"/>
      <c r="D107" s="269"/>
      <c r="E107" s="270"/>
      <c r="F107" s="271"/>
      <c r="G107" s="268"/>
      <c r="H107" s="271"/>
    </row>
    <row r="108" spans="1:8" s="1" customFormat="1">
      <c r="A108" s="267"/>
      <c r="B108" s="268"/>
      <c r="C108" s="269"/>
      <c r="D108" s="269"/>
      <c r="E108" s="270"/>
      <c r="F108" s="271"/>
      <c r="G108" s="268"/>
      <c r="H108" s="271"/>
    </row>
    <row r="109" spans="1:8" s="1" customFormat="1">
      <c r="A109" s="267"/>
      <c r="B109" s="268"/>
      <c r="C109" s="269"/>
      <c r="D109" s="269"/>
      <c r="E109" s="270"/>
      <c r="F109" s="271"/>
      <c r="G109" s="268"/>
      <c r="H109" s="271"/>
    </row>
    <row r="110" spans="1:8" s="1" customFormat="1">
      <c r="A110" s="267"/>
      <c r="B110" s="268"/>
      <c r="C110" s="269"/>
      <c r="D110" s="269"/>
      <c r="E110" s="270"/>
      <c r="F110" s="271"/>
      <c r="G110" s="268"/>
      <c r="H110" s="271"/>
    </row>
    <row r="111" spans="1:8" s="1" customFormat="1">
      <c r="A111" s="267"/>
      <c r="B111" s="268"/>
      <c r="C111" s="269"/>
      <c r="D111" s="269"/>
      <c r="E111" s="270"/>
      <c r="F111" s="271"/>
      <c r="G111" s="268"/>
      <c r="H111" s="271"/>
    </row>
    <row r="112" spans="1:8" s="1" customFormat="1">
      <c r="A112" s="267"/>
      <c r="B112" s="268"/>
      <c r="C112" s="269"/>
      <c r="D112" s="269"/>
      <c r="E112" s="270"/>
      <c r="F112" s="271"/>
      <c r="G112" s="268"/>
      <c r="H112" s="271"/>
    </row>
    <row r="113" spans="1:8" s="1" customFormat="1">
      <c r="A113" s="267"/>
      <c r="B113" s="268"/>
      <c r="C113" s="269"/>
      <c r="D113" s="269"/>
      <c r="E113" s="270"/>
      <c r="F113" s="271"/>
      <c r="G113" s="268"/>
      <c r="H113" s="271"/>
    </row>
    <row r="114" spans="1:8" s="1" customFormat="1">
      <c r="A114" s="267"/>
      <c r="B114" s="268"/>
      <c r="C114" s="269"/>
      <c r="D114" s="269"/>
      <c r="E114" s="270"/>
      <c r="F114" s="271"/>
      <c r="G114" s="268"/>
      <c r="H114" s="271"/>
    </row>
    <row r="115" spans="1:8" s="1" customFormat="1">
      <c r="A115" s="267"/>
      <c r="B115" s="268"/>
      <c r="C115" s="269"/>
      <c r="D115" s="269"/>
      <c r="E115" s="270"/>
      <c r="F115" s="271"/>
      <c r="G115" s="268"/>
      <c r="H115" s="271"/>
    </row>
    <row r="116" spans="1:8" s="1" customFormat="1">
      <c r="A116" s="267"/>
      <c r="B116" s="268"/>
      <c r="C116" s="269"/>
      <c r="D116" s="269"/>
      <c r="E116" s="270"/>
      <c r="F116" s="271"/>
      <c r="G116" s="268"/>
      <c r="H116" s="271"/>
    </row>
    <row r="117" spans="1:8" s="1" customFormat="1">
      <c r="A117" s="267"/>
      <c r="B117" s="268"/>
      <c r="C117" s="269"/>
      <c r="D117" s="269"/>
      <c r="E117" s="270"/>
      <c r="F117" s="271"/>
      <c r="G117" s="268"/>
      <c r="H117" s="271"/>
    </row>
    <row r="118" spans="1:8" s="1" customFormat="1">
      <c r="A118" s="267"/>
      <c r="B118" s="268"/>
      <c r="C118" s="269"/>
      <c r="D118" s="269"/>
      <c r="E118" s="270"/>
      <c r="F118" s="271"/>
      <c r="G118" s="268"/>
      <c r="H118" s="271"/>
    </row>
    <row r="119" spans="1:8" s="1" customFormat="1">
      <c r="A119" s="267"/>
      <c r="B119" s="268"/>
      <c r="C119" s="269"/>
      <c r="D119" s="269"/>
      <c r="E119" s="270"/>
      <c r="F119" s="271"/>
      <c r="G119" s="268"/>
      <c r="H119" s="271"/>
    </row>
    <row r="120" spans="1:8" s="1" customFormat="1">
      <c r="A120" s="267"/>
      <c r="B120" s="268"/>
      <c r="C120" s="269"/>
      <c r="D120" s="269"/>
      <c r="E120" s="270"/>
      <c r="F120" s="271"/>
      <c r="G120" s="268"/>
      <c r="H120" s="271"/>
    </row>
    <row r="121" spans="1:8" s="1" customFormat="1">
      <c r="A121" s="267"/>
      <c r="B121" s="268"/>
      <c r="C121" s="269"/>
      <c r="D121" s="269"/>
      <c r="E121" s="270"/>
      <c r="F121" s="271"/>
      <c r="G121" s="268"/>
      <c r="H121" s="271"/>
    </row>
    <row r="122" spans="1:8" s="1" customFormat="1">
      <c r="A122" s="267"/>
      <c r="B122" s="268"/>
      <c r="C122" s="269"/>
      <c r="D122" s="269"/>
      <c r="E122" s="270"/>
      <c r="F122" s="271"/>
      <c r="G122" s="268"/>
      <c r="H122" s="271"/>
    </row>
    <row r="123" spans="1:8" s="1" customFormat="1">
      <c r="A123" s="267"/>
      <c r="B123" s="268"/>
      <c r="C123" s="269"/>
      <c r="D123" s="269"/>
      <c r="E123" s="270"/>
      <c r="F123" s="271"/>
      <c r="G123" s="268"/>
      <c r="H123" s="271"/>
    </row>
    <row r="124" spans="1:8" s="1" customFormat="1">
      <c r="A124" s="267"/>
      <c r="B124" s="268"/>
      <c r="C124" s="269"/>
      <c r="D124" s="269"/>
      <c r="E124" s="270"/>
      <c r="F124" s="271"/>
      <c r="G124" s="268"/>
      <c r="H124" s="271"/>
    </row>
    <row r="125" spans="1:8" s="1" customFormat="1">
      <c r="A125" s="267"/>
      <c r="B125" s="268"/>
      <c r="C125" s="269"/>
      <c r="D125" s="269"/>
      <c r="E125" s="270"/>
      <c r="F125" s="271"/>
      <c r="G125" s="268"/>
      <c r="H125" s="271"/>
    </row>
    <row r="126" spans="1:8" s="1" customFormat="1">
      <c r="A126" s="272"/>
      <c r="B126" s="268"/>
      <c r="C126" s="269"/>
      <c r="D126" s="269"/>
      <c r="E126" s="270"/>
      <c r="F126" s="271"/>
      <c r="G126" s="268"/>
      <c r="H126" s="271"/>
    </row>
    <row r="127" spans="1:8" s="1" customFormat="1">
      <c r="A127" s="272"/>
      <c r="B127" s="268"/>
      <c r="C127" s="269"/>
      <c r="D127" s="269"/>
      <c r="E127" s="270"/>
      <c r="F127" s="271"/>
      <c r="G127" s="268"/>
      <c r="H127" s="271"/>
    </row>
    <row r="128" spans="1:8" s="1" customFormat="1">
      <c r="A128" s="272"/>
      <c r="B128" s="268"/>
      <c r="C128" s="269"/>
      <c r="D128" s="269"/>
      <c r="E128" s="270"/>
      <c r="F128" s="271"/>
      <c r="G128" s="268"/>
      <c r="H128" s="271"/>
    </row>
    <row r="129" spans="1:8" s="1" customFormat="1">
      <c r="A129" s="272"/>
      <c r="B129" s="268"/>
      <c r="C129" s="269"/>
      <c r="D129" s="269"/>
      <c r="E129" s="270"/>
      <c r="F129" s="271"/>
      <c r="G129" s="268"/>
      <c r="H129" s="271"/>
    </row>
    <row r="130" spans="1:8" s="1" customFormat="1">
      <c r="A130" s="272"/>
      <c r="B130" s="268"/>
      <c r="C130" s="269"/>
      <c r="D130" s="269"/>
      <c r="E130" s="270"/>
      <c r="F130" s="271"/>
      <c r="G130" s="268"/>
      <c r="H130" s="271"/>
    </row>
    <row r="131" spans="1:8" s="1" customFormat="1">
      <c r="A131" s="272"/>
      <c r="B131" s="268"/>
      <c r="C131" s="269"/>
      <c r="D131" s="269"/>
      <c r="E131" s="270"/>
      <c r="F131" s="271"/>
      <c r="G131" s="268"/>
      <c r="H131" s="271"/>
    </row>
    <row r="132" spans="1:8" s="1" customFormat="1">
      <c r="A132" s="272"/>
      <c r="B132" s="268"/>
      <c r="C132" s="269"/>
      <c r="D132" s="269"/>
      <c r="E132" s="270"/>
      <c r="F132" s="271"/>
      <c r="G132" s="268"/>
      <c r="H132" s="271"/>
    </row>
    <row r="133" spans="1:8" s="1" customFormat="1">
      <c r="A133" s="272"/>
      <c r="B133" s="268"/>
      <c r="C133" s="269"/>
      <c r="D133" s="269"/>
      <c r="E133" s="270"/>
      <c r="F133" s="271"/>
      <c r="G133" s="268"/>
      <c r="H133" s="271"/>
    </row>
    <row r="134" spans="1:8" s="1" customFormat="1">
      <c r="A134" s="272"/>
      <c r="B134" s="268"/>
      <c r="C134" s="269"/>
      <c r="D134" s="269"/>
      <c r="E134" s="270"/>
      <c r="F134" s="271"/>
      <c r="G134" s="268"/>
      <c r="H134" s="271"/>
    </row>
    <row r="135" spans="1:8" s="1" customFormat="1">
      <c r="A135" s="272"/>
      <c r="B135" s="268"/>
      <c r="C135" s="269"/>
      <c r="D135" s="269"/>
      <c r="E135" s="270"/>
      <c r="F135" s="271"/>
      <c r="G135" s="268"/>
      <c r="H135" s="271"/>
    </row>
    <row r="136" spans="1:8" s="1" customFormat="1">
      <c r="A136" s="272"/>
      <c r="B136" s="268"/>
      <c r="C136" s="269"/>
      <c r="D136" s="269"/>
      <c r="E136" s="270"/>
      <c r="F136" s="271"/>
      <c r="G136" s="268"/>
      <c r="H136" s="271"/>
    </row>
    <row r="137" spans="1:8" s="1" customFormat="1">
      <c r="A137" s="272"/>
      <c r="B137" s="268"/>
      <c r="C137" s="269"/>
      <c r="D137" s="269"/>
      <c r="E137" s="270"/>
      <c r="F137" s="271"/>
      <c r="G137" s="268"/>
      <c r="H137" s="271"/>
    </row>
    <row r="138" spans="1:8" s="1" customFormat="1">
      <c r="A138" s="272"/>
      <c r="B138" s="268"/>
      <c r="C138" s="269"/>
      <c r="D138" s="269"/>
      <c r="E138" s="270"/>
      <c r="F138" s="271"/>
      <c r="G138" s="268"/>
      <c r="H138" s="271"/>
    </row>
    <row r="139" spans="1:8" s="1" customFormat="1">
      <c r="A139" s="272"/>
      <c r="B139" s="268"/>
      <c r="C139" s="269"/>
      <c r="D139" s="269"/>
      <c r="E139" s="270"/>
      <c r="F139" s="271"/>
      <c r="G139" s="268"/>
      <c r="H139" s="271"/>
    </row>
    <row r="140" spans="1:8" s="1" customFormat="1">
      <c r="A140" s="272"/>
      <c r="B140" s="268"/>
      <c r="C140" s="269"/>
      <c r="D140" s="269"/>
      <c r="E140" s="270"/>
      <c r="F140" s="271"/>
      <c r="G140" s="268"/>
      <c r="H140" s="271"/>
    </row>
    <row r="141" spans="1:8" s="1" customFormat="1">
      <c r="A141" s="272"/>
      <c r="B141" s="268"/>
      <c r="C141" s="269"/>
      <c r="D141" s="269"/>
      <c r="E141" s="270"/>
      <c r="F141" s="271"/>
      <c r="G141" s="268"/>
      <c r="H141" s="271"/>
    </row>
    <row r="142" spans="1:8" s="1" customFormat="1">
      <c r="A142" s="272"/>
      <c r="B142" s="268"/>
      <c r="C142" s="269"/>
      <c r="D142" s="269"/>
      <c r="E142" s="270"/>
      <c r="F142" s="271"/>
      <c r="G142" s="268"/>
      <c r="H142" s="271"/>
    </row>
    <row r="143" spans="1:8" s="1" customFormat="1">
      <c r="A143" s="272"/>
      <c r="B143" s="268"/>
      <c r="C143" s="269"/>
      <c r="D143" s="269"/>
      <c r="E143" s="270"/>
      <c r="F143" s="271"/>
      <c r="G143" s="268"/>
      <c r="H143" s="271"/>
    </row>
    <row r="144" spans="1:8" s="1" customFormat="1">
      <c r="A144" s="272"/>
      <c r="B144" s="268"/>
      <c r="C144" s="269"/>
      <c r="D144" s="269"/>
      <c r="E144" s="270"/>
      <c r="F144" s="271"/>
      <c r="G144" s="268"/>
      <c r="H144" s="271"/>
    </row>
    <row r="145" spans="1:8" s="1" customFormat="1">
      <c r="A145" s="272"/>
      <c r="B145" s="268"/>
      <c r="C145" s="269"/>
      <c r="D145" s="269"/>
      <c r="E145" s="270"/>
      <c r="F145" s="271"/>
      <c r="G145" s="268"/>
      <c r="H145" s="271"/>
    </row>
    <row r="146" spans="1:8" s="1" customFormat="1">
      <c r="A146" s="272"/>
      <c r="B146" s="268"/>
      <c r="C146" s="269"/>
      <c r="D146" s="269"/>
      <c r="E146" s="270"/>
      <c r="F146" s="271"/>
      <c r="G146" s="268"/>
      <c r="H146" s="271"/>
    </row>
    <row r="147" spans="1:8" s="1" customFormat="1">
      <c r="A147" s="272"/>
      <c r="B147" s="268"/>
      <c r="C147" s="269"/>
      <c r="D147" s="269"/>
      <c r="E147" s="270"/>
      <c r="F147" s="271"/>
      <c r="G147" s="268"/>
      <c r="H147" s="271"/>
    </row>
    <row r="148" spans="1:8" s="1" customFormat="1">
      <c r="A148" s="272"/>
      <c r="B148" s="268"/>
      <c r="C148" s="269"/>
      <c r="D148" s="269"/>
      <c r="E148" s="270"/>
      <c r="F148" s="271"/>
      <c r="G148" s="268"/>
      <c r="H148" s="271"/>
    </row>
    <row r="149" spans="1:8" s="1" customFormat="1">
      <c r="A149" s="272"/>
      <c r="B149" s="268"/>
      <c r="C149" s="269"/>
      <c r="D149" s="269"/>
      <c r="E149" s="270"/>
      <c r="F149" s="271"/>
      <c r="G149" s="268"/>
      <c r="H149" s="271"/>
    </row>
    <row r="150" spans="1:8" s="1" customFormat="1">
      <c r="A150" s="272"/>
      <c r="B150" s="268"/>
      <c r="C150" s="269"/>
      <c r="D150" s="269"/>
      <c r="E150" s="270"/>
      <c r="F150" s="271"/>
      <c r="G150" s="268"/>
      <c r="H150" s="271"/>
    </row>
  </sheetData>
  <sheetProtection password="EC49" sheet="1" objects="1" scenarios="1" selectLockedCells="1" selectUnlockedCells="1"/>
  <protectedRanges>
    <protectedRange sqref="B55" name="Range2"/>
  </protectedRanges>
  <mergeCells count="28">
    <mergeCell ref="C1:H1"/>
    <mergeCell ref="A4:D4"/>
    <mergeCell ref="A3:D3"/>
    <mergeCell ref="A5:H5"/>
    <mergeCell ref="A2:H2"/>
    <mergeCell ref="A60:B60"/>
    <mergeCell ref="A23:H23"/>
    <mergeCell ref="A9:H9"/>
    <mergeCell ref="B44:H44"/>
    <mergeCell ref="B34:H34"/>
    <mergeCell ref="B54:H54"/>
    <mergeCell ref="B18:H18"/>
    <mergeCell ref="B25:H25"/>
    <mergeCell ref="B86:H86"/>
    <mergeCell ref="B78:H78"/>
    <mergeCell ref="F62:H63"/>
    <mergeCell ref="B85:H85"/>
    <mergeCell ref="B65:H65"/>
    <mergeCell ref="B77:H77"/>
    <mergeCell ref="B82:H82"/>
    <mergeCell ref="B76:H76"/>
    <mergeCell ref="B74:H74"/>
    <mergeCell ref="B67:H67"/>
    <mergeCell ref="B79:H79"/>
    <mergeCell ref="B70:H70"/>
    <mergeCell ref="B72:H72"/>
    <mergeCell ref="B73:H73"/>
    <mergeCell ref="B75:H75"/>
  </mergeCells>
  <phoneticPr fontId="2" type="noConversion"/>
  <dataValidations count="5">
    <dataValidation type="whole" errorStyle="warning" allowBlank="1" showInputMessage="1" showErrorMessage="1" errorTitle="NO PENNIES" error="No decimal is allowed.  Use whole numbers only." sqref="E85:E65539 E70 E72:E79 E82 E60:E64 B1 E6 E3:E4">
      <formula1>0</formula1>
      <formula2>5000000000000</formula2>
    </dataValidation>
    <dataValidation errorStyle="warning" allowBlank="1" showInputMessage="1" showErrorMessage="1" errorTitle="NO PENNIES" error="No decimal is allowed.  Use whole numbers only." sqref="E45:E51 E35:E40 E26:E31 F8:IV8 E7:E8 A8:D8 E55:E59 E19:E22"/>
    <dataValidation type="whole" allowBlank="1" showInputMessage="1" showErrorMessage="1" sqref="C1:D7 D9:D1048576 C9 C60:C1048576 C34 C31 C23 C25 C54 C18 C44 C51">
      <formula1>0</formula1>
      <formula2>5000000000</formula2>
    </dataValidation>
    <dataValidation type="custom" allowBlank="1" showInputMessage="1" showErrorMessage="1" errorTitle="Duplicate Title Error" error="DUPLICATE TITLES ARE NOT ALLOWED FOR IN THIS SECTION.  EACH POSITION MUST BE UNIQUE. CHECK THE OTHER PERSONNEL TAB FOR THE UNIQUE TITLE FOR THE SECTION " sqref="B19:B22 B35:B40 B45:B50 B55:B59">
      <formula1>"COUNTIF($range,firstcellinrange) = 1"</formula1>
    </dataValidation>
    <dataValidation type="custom" allowBlank="1" showInputMessage="1" showErrorMessage="1" error="DUPLICATE TITLES ARE NOT ALLOWED FOR IN THIS SECTION.  EACH POSITION MUST BE UNIQUE. CHECK THE OTHER PERSONNEL TAB FOR THE UNIQUE TITLE FOR THE SECTION " sqref="B26:B30">
      <formula1>"COUNTIF($range,firstcellinrange) = 1"</formula1>
    </dataValidation>
  </dataValidations>
  <printOptions horizontalCentered="1"/>
  <pageMargins left="0.5" right="0.5" top="0.5" bottom="0.5" header="0.5" footer="0.5"/>
  <pageSetup scale="73" fitToHeight="2" orientation="portrait" r:id="rId1"/>
  <headerFooter alignWithMargins="0"/>
  <rowBreaks count="2" manualBreakCount="2">
    <brk id="30" max="7" man="1"/>
    <brk id="64"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3:C20"/>
  <sheetViews>
    <sheetView workbookViewId="0">
      <selection activeCell="A7" activeCellId="1" sqref="A5 A7:A9 A11:A14 A16 A18"/>
    </sheetView>
  </sheetViews>
  <sheetFormatPr defaultRowHeight="12.75"/>
  <cols>
    <col min="1" max="1" width="122.28515625" customWidth="1"/>
    <col min="2" max="2" width="26.85546875" customWidth="1"/>
    <col min="3" max="3" width="2" customWidth="1"/>
    <col min="4" max="4" width="7.140625" customWidth="1"/>
    <col min="5" max="5" width="11.7109375" customWidth="1"/>
    <col min="6" max="6" width="6.85546875" customWidth="1"/>
    <col min="7" max="7" width="18.140625" customWidth="1"/>
    <col min="8" max="8" width="11.28515625" customWidth="1"/>
    <col min="9" max="9" width="19.7109375" bestFit="1" customWidth="1"/>
    <col min="10" max="10" width="14.7109375" customWidth="1"/>
    <col min="11" max="11" width="11.7109375" customWidth="1"/>
    <col min="12" max="12" width="14.7109375" customWidth="1"/>
    <col min="13" max="13" width="7.140625" customWidth="1"/>
    <col min="14" max="14" width="11.7109375" bestFit="1" customWidth="1"/>
  </cols>
  <sheetData>
    <row r="3" spans="1:3">
      <c r="A3" s="474"/>
      <c r="B3" s="475"/>
      <c r="C3" s="476"/>
    </row>
    <row r="4" spans="1:3">
      <c r="A4" s="477"/>
      <c r="B4" s="478"/>
      <c r="C4" s="479"/>
    </row>
    <row r="5" spans="1:3">
      <c r="A5" s="477"/>
      <c r="B5" s="478"/>
      <c r="C5" s="479"/>
    </row>
    <row r="6" spans="1:3">
      <c r="A6" s="477"/>
      <c r="B6" s="478"/>
      <c r="C6" s="479"/>
    </row>
    <row r="7" spans="1:3">
      <c r="A7" s="477"/>
      <c r="B7" s="478"/>
      <c r="C7" s="479"/>
    </row>
    <row r="8" spans="1:3">
      <c r="A8" s="477"/>
      <c r="B8" s="478"/>
      <c r="C8" s="479"/>
    </row>
    <row r="9" spans="1:3">
      <c r="A9" s="477"/>
      <c r="B9" s="478"/>
      <c r="C9" s="479"/>
    </row>
    <row r="10" spans="1:3">
      <c r="A10" s="477"/>
      <c r="B10" s="478"/>
      <c r="C10" s="479"/>
    </row>
    <row r="11" spans="1:3">
      <c r="A11" s="477"/>
      <c r="B11" s="478"/>
      <c r="C11" s="479"/>
    </row>
    <row r="12" spans="1:3">
      <c r="A12" s="477"/>
      <c r="B12" s="478"/>
      <c r="C12" s="479"/>
    </row>
    <row r="13" spans="1:3">
      <c r="A13" s="477"/>
      <c r="B13" s="478"/>
      <c r="C13" s="479"/>
    </row>
    <row r="14" spans="1:3">
      <c r="A14" s="477"/>
      <c r="B14" s="478"/>
      <c r="C14" s="479"/>
    </row>
    <row r="15" spans="1:3">
      <c r="A15" s="477"/>
      <c r="B15" s="478"/>
      <c r="C15" s="479"/>
    </row>
    <row r="16" spans="1:3">
      <c r="A16" s="477"/>
      <c r="B16" s="478"/>
      <c r="C16" s="479"/>
    </row>
    <row r="17" spans="1:3">
      <c r="A17" s="477"/>
      <c r="B17" s="478"/>
      <c r="C17" s="479"/>
    </row>
    <row r="18" spans="1:3">
      <c r="A18" s="477"/>
      <c r="B18" s="478"/>
      <c r="C18" s="479"/>
    </row>
    <row r="19" spans="1:3">
      <c r="A19" s="477"/>
      <c r="B19" s="478"/>
      <c r="C19" s="479"/>
    </row>
    <row r="20" spans="1:3">
      <c r="A20" s="480"/>
      <c r="B20" s="481"/>
      <c r="C20" s="482"/>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tint="0.39997558519241921"/>
  </sheetPr>
  <dimension ref="A1:F108"/>
  <sheetViews>
    <sheetView topLeftCell="A2" workbookViewId="0">
      <selection activeCell="A9" sqref="A9"/>
    </sheetView>
  </sheetViews>
  <sheetFormatPr defaultRowHeight="12.75"/>
  <cols>
    <col min="1" max="1" width="28.85546875" customWidth="1"/>
    <col min="2" max="2" width="42.5703125" customWidth="1"/>
    <col min="3" max="3" width="64" customWidth="1"/>
    <col min="6" max="6" width="122.28515625" customWidth="1"/>
    <col min="7" max="7" width="14.42578125" customWidth="1"/>
    <col min="8" max="8" width="17.7109375" bestFit="1" customWidth="1"/>
    <col min="9" max="9" width="19.28515625" bestFit="1" customWidth="1"/>
    <col min="10" max="10" width="8.7109375" customWidth="1"/>
    <col min="11" max="11" width="5.85546875" customWidth="1"/>
    <col min="12" max="12" width="6.85546875" customWidth="1"/>
    <col min="13" max="13" width="19.85546875" bestFit="1" customWidth="1"/>
    <col min="14" max="14" width="11.28515625" bestFit="1" customWidth="1"/>
    <col min="15" max="15" width="19.7109375" bestFit="1" customWidth="1"/>
    <col min="16" max="16" width="14.7109375" bestFit="1" customWidth="1"/>
    <col min="17" max="17" width="7.140625" customWidth="1"/>
    <col min="18" max="18" width="11.7109375" bestFit="1" customWidth="1"/>
  </cols>
  <sheetData>
    <row r="1" spans="1:4" hidden="1"/>
    <row r="3" spans="1:4">
      <c r="B3" s="444" t="s">
        <v>465</v>
      </c>
    </row>
    <row r="4" spans="1:4">
      <c r="A4" s="444" t="s">
        <v>457</v>
      </c>
      <c r="B4" t="s">
        <v>458</v>
      </c>
      <c r="C4" t="s">
        <v>466</v>
      </c>
    </row>
    <row r="5" spans="1:4">
      <c r="A5" s="445" t="s">
        <v>267</v>
      </c>
      <c r="B5" s="447">
        <v>234</v>
      </c>
      <c r="C5" s="447">
        <v>1</v>
      </c>
    </row>
    <row r="6" spans="1:4">
      <c r="A6" s="445" t="s">
        <v>230</v>
      </c>
      <c r="B6" s="447">
        <v>260</v>
      </c>
      <c r="C6" s="447">
        <v>1</v>
      </c>
      <c r="D6" s="349"/>
    </row>
    <row r="7" spans="1:4">
      <c r="A7" s="445" t="s">
        <v>462</v>
      </c>
      <c r="B7" s="447">
        <v>0</v>
      </c>
      <c r="C7" s="447"/>
    </row>
    <row r="8" spans="1:4">
      <c r="A8" s="445" t="s">
        <v>464</v>
      </c>
      <c r="B8" s="447">
        <v>494</v>
      </c>
      <c r="C8" s="447">
        <v>2</v>
      </c>
    </row>
    <row r="34" spans="6:6">
      <c r="F34" s="445"/>
    </row>
    <row r="35" spans="6:6">
      <c r="F35" s="446"/>
    </row>
    <row r="36" spans="6:6">
      <c r="F36" s="445"/>
    </row>
    <row r="37" spans="6:6">
      <c r="F37" s="445"/>
    </row>
    <row r="38" spans="6:6">
      <c r="F38" s="446"/>
    </row>
    <row r="39" spans="6:6">
      <c r="F39" s="445"/>
    </row>
    <row r="40" spans="6:6">
      <c r="F40" s="445"/>
    </row>
    <row r="41" spans="6:6">
      <c r="F41" s="446"/>
    </row>
    <row r="42" spans="6:6">
      <c r="F42" s="446"/>
    </row>
    <row r="43" spans="6:6">
      <c r="F43" s="445"/>
    </row>
    <row r="44" spans="6:6">
      <c r="F44" s="445"/>
    </row>
    <row r="45" spans="6:6">
      <c r="F45" s="446"/>
    </row>
    <row r="46" spans="6:6">
      <c r="F46" s="445"/>
    </row>
    <row r="47" spans="6:6">
      <c r="F47" s="445"/>
    </row>
    <row r="48" spans="6:6">
      <c r="F48" s="446"/>
    </row>
    <row r="49" spans="6:6">
      <c r="F49" s="445"/>
    </row>
    <row r="50" spans="6:6">
      <c r="F50" s="445"/>
    </row>
    <row r="51" spans="6:6">
      <c r="F51" s="446"/>
    </row>
    <row r="52" spans="6:6">
      <c r="F52" s="445"/>
    </row>
    <row r="53" spans="6:6">
      <c r="F53" s="445"/>
    </row>
    <row r="54" spans="6:6">
      <c r="F54" s="446"/>
    </row>
    <row r="55" spans="6:6">
      <c r="F55" s="445"/>
    </row>
    <row r="56" spans="6:6">
      <c r="F56" s="445"/>
    </row>
    <row r="57" spans="6:6">
      <c r="F57" s="446"/>
    </row>
    <row r="58" spans="6:6">
      <c r="F58" s="445"/>
    </row>
    <row r="59" spans="6:6">
      <c r="F59" s="445"/>
    </row>
    <row r="60" spans="6:6">
      <c r="F60" s="446"/>
    </row>
    <row r="61" spans="6:6">
      <c r="F61" s="445"/>
    </row>
    <row r="62" spans="6:6">
      <c r="F62" s="445"/>
    </row>
    <row r="63" spans="6:6">
      <c r="F63" s="446"/>
    </row>
    <row r="64" spans="6:6">
      <c r="F64" s="445"/>
    </row>
    <row r="65" spans="6:6">
      <c r="F65" s="445"/>
    </row>
    <row r="66" spans="6:6">
      <c r="F66" s="446"/>
    </row>
    <row r="67" spans="6:6">
      <c r="F67" s="445"/>
    </row>
    <row r="68" spans="6:6">
      <c r="F68" s="445"/>
    </row>
    <row r="69" spans="6:6">
      <c r="F69" s="446"/>
    </row>
    <row r="70" spans="6:6">
      <c r="F70" s="445"/>
    </row>
    <row r="71" spans="6:6">
      <c r="F71" s="445"/>
    </row>
    <row r="72" spans="6:6">
      <c r="F72" s="446"/>
    </row>
    <row r="73" spans="6:6">
      <c r="F73" s="446"/>
    </row>
    <row r="74" spans="6:6">
      <c r="F74" s="446"/>
    </row>
    <row r="75" spans="6:6">
      <c r="F75" s="445"/>
    </row>
    <row r="76" spans="6:6">
      <c r="F76" s="445"/>
    </row>
    <row r="77" spans="6:6">
      <c r="F77" s="446"/>
    </row>
    <row r="78" spans="6:6">
      <c r="F78" s="446"/>
    </row>
    <row r="79" spans="6:6">
      <c r="F79" s="446"/>
    </row>
    <row r="80" spans="6:6">
      <c r="F80" s="445"/>
    </row>
    <row r="81" spans="6:6">
      <c r="F81" s="445"/>
    </row>
    <row r="82" spans="6:6">
      <c r="F82" s="446"/>
    </row>
    <row r="83" spans="6:6">
      <c r="F83" s="445"/>
    </row>
    <row r="84" spans="6:6">
      <c r="F84" s="445"/>
    </row>
    <row r="85" spans="6:6">
      <c r="F85" s="446"/>
    </row>
    <row r="86" spans="6:6">
      <c r="F86" s="445"/>
    </row>
    <row r="87" spans="6:6">
      <c r="F87" s="445"/>
    </row>
    <row r="88" spans="6:6">
      <c r="F88" s="446"/>
    </row>
    <row r="89" spans="6:6">
      <c r="F89" s="445"/>
    </row>
    <row r="90" spans="6:6">
      <c r="F90" s="445"/>
    </row>
    <row r="91" spans="6:6">
      <c r="F91" s="446"/>
    </row>
    <row r="92" spans="6:6">
      <c r="F92" s="445"/>
    </row>
    <row r="93" spans="6:6">
      <c r="F93" s="445"/>
    </row>
    <row r="94" spans="6:6">
      <c r="F94" s="446"/>
    </row>
    <row r="95" spans="6:6">
      <c r="F95" s="445"/>
    </row>
    <row r="96" spans="6:6">
      <c r="F96" s="445"/>
    </row>
    <row r="97" spans="6:6">
      <c r="F97" s="446"/>
    </row>
    <row r="98" spans="6:6">
      <c r="F98" s="445"/>
    </row>
    <row r="99" spans="6:6">
      <c r="F99" s="445"/>
    </row>
    <row r="100" spans="6:6">
      <c r="F100" s="446"/>
    </row>
    <row r="101" spans="6:6">
      <c r="F101" s="445"/>
    </row>
    <row r="102" spans="6:6">
      <c r="F102" s="445"/>
    </row>
    <row r="103" spans="6:6">
      <c r="F103" s="446"/>
    </row>
    <row r="104" spans="6:6">
      <c r="F104" s="445"/>
    </row>
    <row r="105" spans="6:6">
      <c r="F105" s="445"/>
    </row>
    <row r="106" spans="6:6">
      <c r="F106" s="446"/>
    </row>
    <row r="107" spans="6:6">
      <c r="F107" s="445"/>
    </row>
    <row r="108" spans="6:6">
      <c r="F108" s="445"/>
    </row>
  </sheetData>
  <pageMargins left="0.7" right="0.7" top="0.75" bottom="0.75" header="0.3" footer="0.3"/>
  <pageSetup orientation="portrait" horizontalDpi="0" verticalDpi="0"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600"/>
  <sheetViews>
    <sheetView workbookViewId="0">
      <selection activeCell="C20" sqref="C20"/>
    </sheetView>
  </sheetViews>
  <sheetFormatPr defaultRowHeight="12.75"/>
  <cols>
    <col min="1" max="1" width="3.28515625" style="27" customWidth="1"/>
    <col min="2" max="2" width="30.5703125" style="27" customWidth="1"/>
    <col min="3" max="3" width="17.42578125" style="27" customWidth="1"/>
    <col min="4" max="4" width="17.140625" style="27" customWidth="1"/>
    <col min="5" max="5" width="18.7109375" style="27" customWidth="1"/>
    <col min="6" max="6" width="18.42578125" style="27" customWidth="1"/>
    <col min="7" max="7" width="18.140625" style="27" customWidth="1"/>
    <col min="8" max="8" width="19" style="27" customWidth="1"/>
  </cols>
  <sheetData>
    <row r="1" spans="1:8" s="7" customFormat="1" ht="20.100000000000001" customHeight="1">
      <c r="A1" s="32" t="s">
        <v>59</v>
      </c>
      <c r="B1" s="32"/>
      <c r="C1" s="33"/>
      <c r="D1" s="33"/>
      <c r="E1" s="33"/>
      <c r="F1" s="33"/>
      <c r="G1" s="33"/>
      <c r="H1" s="33"/>
    </row>
    <row r="2" spans="1:8" s="8" customFormat="1" ht="30" customHeight="1">
      <c r="A2" s="810" t="s">
        <v>540</v>
      </c>
      <c r="B2" s="810"/>
      <c r="C2" s="735" t="str">
        <f>IF('COVER PAGE'!$D$6&gt;0,'COVER PAGE'!$D$6," ")</f>
        <v xml:space="preserve"> </v>
      </c>
      <c r="D2" s="736"/>
      <c r="E2" s="736"/>
      <c r="F2" s="736"/>
      <c r="G2" s="737"/>
      <c r="H2" s="737"/>
    </row>
    <row r="3" spans="1:8" s="8" customFormat="1" ht="30" customHeight="1">
      <c r="A3" s="810" t="s">
        <v>541</v>
      </c>
      <c r="B3" s="810"/>
      <c r="C3" s="34" t="s">
        <v>542</v>
      </c>
      <c r="D3" s="35" t="str">
        <f>'SF424'!$B$26</f>
        <v>12/1/16</v>
      </c>
      <c r="E3" s="34" t="s">
        <v>543</v>
      </c>
      <c r="F3" s="36" t="str">
        <f>'SF424'!$D$26</f>
        <v>11/30/17</v>
      </c>
      <c r="G3" s="37"/>
      <c r="H3" s="38"/>
    </row>
    <row r="4" spans="1:8" ht="11.25" customHeight="1" thickBot="1">
      <c r="A4" s="815"/>
      <c r="B4" s="816"/>
      <c r="C4" s="816"/>
      <c r="D4" s="816"/>
      <c r="E4" s="816"/>
      <c r="F4" s="816"/>
      <c r="G4" s="816"/>
      <c r="H4" s="816"/>
    </row>
    <row r="5" spans="1:8" s="8" customFormat="1" ht="25.5" customHeight="1" thickBot="1">
      <c r="A5" s="39" t="s">
        <v>544</v>
      </c>
      <c r="B5" s="40"/>
      <c r="C5" s="41"/>
      <c r="D5" s="41"/>
      <c r="E5" s="41"/>
      <c r="F5" s="41"/>
      <c r="G5" s="41"/>
      <c r="H5" s="42"/>
    </row>
    <row r="6" spans="1:8" ht="20.100000000000001" customHeight="1">
      <c r="A6" s="811" t="s">
        <v>545</v>
      </c>
      <c r="B6" s="812"/>
      <c r="C6" s="820" t="s">
        <v>546</v>
      </c>
      <c r="D6" s="817" t="s">
        <v>547</v>
      </c>
      <c r="E6" s="818"/>
      <c r="F6" s="817" t="s">
        <v>548</v>
      </c>
      <c r="G6" s="819"/>
      <c r="H6" s="819"/>
    </row>
    <row r="7" spans="1:8" ht="20.100000000000001" customHeight="1">
      <c r="A7" s="813"/>
      <c r="B7" s="814"/>
      <c r="C7" s="821"/>
      <c r="D7" s="43" t="s">
        <v>549</v>
      </c>
      <c r="E7" s="43" t="s">
        <v>550</v>
      </c>
      <c r="F7" s="43" t="s">
        <v>549</v>
      </c>
      <c r="G7" s="43" t="s">
        <v>550</v>
      </c>
      <c r="H7" s="44" t="s">
        <v>551</v>
      </c>
    </row>
    <row r="8" spans="1:8" ht="11.25" customHeight="1">
      <c r="A8" s="806" t="s">
        <v>552</v>
      </c>
      <c r="B8" s="807"/>
      <c r="C8" s="45" t="s">
        <v>553</v>
      </c>
      <c r="D8" s="45" t="s">
        <v>554</v>
      </c>
      <c r="E8" s="45" t="s">
        <v>555</v>
      </c>
      <c r="F8" s="46" t="s">
        <v>556</v>
      </c>
      <c r="G8" s="46" t="s">
        <v>557</v>
      </c>
      <c r="H8" s="46" t="s">
        <v>558</v>
      </c>
    </row>
    <row r="9" spans="1:8" s="9" customFormat="1" ht="20.100000000000001" customHeight="1">
      <c r="A9" s="808" t="str">
        <f>IF('COVER PAGE'!$F$14&gt;0,"EHS/CCP","HS/EHS")</f>
        <v>HS/EHS</v>
      </c>
      <c r="B9" s="809"/>
      <c r="C9" s="63" t="s">
        <v>559</v>
      </c>
      <c r="D9" s="64"/>
      <c r="E9" s="64"/>
      <c r="F9" s="610">
        <f>'Fringes &amp; NonPersonnel'!C91</f>
        <v>494</v>
      </c>
      <c r="G9" s="610">
        <f>'Fringes &amp; NonPersonnel'!D91</f>
        <v>0</v>
      </c>
      <c r="H9" s="610">
        <f>SUM(F9:G9)</f>
        <v>494</v>
      </c>
    </row>
    <row r="10" spans="1:8" s="9" customFormat="1" ht="20.100000000000001" customHeight="1">
      <c r="A10" s="808"/>
      <c r="B10" s="809"/>
      <c r="C10" s="64"/>
      <c r="D10" s="64"/>
      <c r="E10" s="64"/>
      <c r="F10" s="610"/>
      <c r="G10" s="610"/>
      <c r="H10" s="610"/>
    </row>
    <row r="11" spans="1:8" s="9" customFormat="1" ht="20.100000000000001" customHeight="1">
      <c r="A11" s="808"/>
      <c r="B11" s="809"/>
      <c r="C11" s="64"/>
      <c r="D11" s="64"/>
      <c r="E11" s="64"/>
      <c r="F11" s="610"/>
      <c r="G11" s="610"/>
      <c r="H11" s="610"/>
    </row>
    <row r="12" spans="1:8" s="9" customFormat="1" ht="20.100000000000001" customHeight="1">
      <c r="A12" s="808"/>
      <c r="B12" s="809"/>
      <c r="C12" s="64"/>
      <c r="D12" s="64"/>
      <c r="E12" s="64"/>
      <c r="F12" s="610"/>
      <c r="G12" s="610"/>
      <c r="H12" s="610"/>
    </row>
    <row r="13" spans="1:8" s="9" customFormat="1" ht="20.100000000000001" customHeight="1">
      <c r="A13" s="808"/>
      <c r="B13" s="809"/>
      <c r="C13" s="64"/>
      <c r="D13" s="64"/>
      <c r="E13" s="64"/>
      <c r="F13" s="610"/>
      <c r="G13" s="610"/>
      <c r="H13" s="610"/>
    </row>
    <row r="14" spans="1:8" s="9" customFormat="1" ht="20.100000000000001" customHeight="1" thickBot="1">
      <c r="A14" s="803" t="s">
        <v>560</v>
      </c>
      <c r="B14" s="804"/>
      <c r="C14" s="65"/>
      <c r="D14" s="65"/>
      <c r="E14" s="65"/>
      <c r="F14" s="611">
        <f>SUM(F9:F13)</f>
        <v>494</v>
      </c>
      <c r="G14" s="611">
        <f>SUM(G9:G13)</f>
        <v>0</v>
      </c>
      <c r="H14" s="611">
        <f>SUM(H9:H13)</f>
        <v>494</v>
      </c>
    </row>
    <row r="15" spans="1:8" s="8" customFormat="1" ht="20.100000000000001" customHeight="1" thickBot="1">
      <c r="A15" s="39" t="s">
        <v>561</v>
      </c>
      <c r="B15" s="40"/>
      <c r="C15" s="41"/>
      <c r="D15" s="41"/>
      <c r="E15" s="41"/>
      <c r="F15" s="41"/>
      <c r="G15" s="41"/>
      <c r="H15" s="42"/>
    </row>
    <row r="16" spans="1:8" ht="27" customHeight="1">
      <c r="A16" s="47" t="s">
        <v>562</v>
      </c>
      <c r="B16" s="48"/>
      <c r="C16" s="49"/>
      <c r="D16" s="50"/>
      <c r="E16" s="50"/>
      <c r="F16" s="50"/>
      <c r="G16" s="50"/>
      <c r="H16" s="50"/>
    </row>
    <row r="17" spans="1:8" ht="37.5" customHeight="1">
      <c r="A17" s="51" t="s">
        <v>563</v>
      </c>
      <c r="B17" s="51"/>
      <c r="C17" s="52" t="s">
        <v>564</v>
      </c>
      <c r="D17" s="53"/>
      <c r="E17" s="54"/>
      <c r="F17" s="54"/>
      <c r="G17" s="54"/>
      <c r="H17" s="53" t="s">
        <v>551</v>
      </c>
    </row>
    <row r="18" spans="1:8" ht="10.5" customHeight="1">
      <c r="A18" s="805"/>
      <c r="B18" s="805"/>
      <c r="C18" s="805"/>
      <c r="D18" s="805"/>
      <c r="E18" s="805"/>
      <c r="F18" s="805"/>
      <c r="G18" s="805"/>
      <c r="H18" s="805"/>
    </row>
    <row r="19" spans="1:8" s="58" customFormat="1" ht="20.100000000000001" customHeight="1">
      <c r="A19" s="57" t="s">
        <v>565</v>
      </c>
      <c r="B19" s="57" t="s">
        <v>6</v>
      </c>
      <c r="C19" s="612">
        <f>'Fringes &amp; NonPersonnel'!$C$81</f>
        <v>494</v>
      </c>
      <c r="D19" s="613"/>
      <c r="E19" s="614"/>
      <c r="F19" s="614"/>
      <c r="G19" s="614"/>
      <c r="H19" s="612">
        <f>SUM(C19:G19)</f>
        <v>494</v>
      </c>
    </row>
    <row r="20" spans="1:8" s="58" customFormat="1" ht="20.100000000000001" customHeight="1">
      <c r="A20" s="57" t="s">
        <v>566</v>
      </c>
      <c r="B20" s="57" t="s">
        <v>567</v>
      </c>
      <c r="C20" s="615">
        <f>'Fringes &amp; NonPersonnel'!$C$82</f>
        <v>0</v>
      </c>
      <c r="D20" s="613"/>
      <c r="E20" s="614"/>
      <c r="F20" s="614"/>
      <c r="G20" s="614"/>
      <c r="H20" s="612">
        <f t="shared" ref="H20:H28" si="0">SUM(C20:G20)</f>
        <v>0</v>
      </c>
    </row>
    <row r="21" spans="1:8" s="58" customFormat="1" ht="20.100000000000001" customHeight="1">
      <c r="A21" s="57" t="s">
        <v>568</v>
      </c>
      <c r="B21" s="57" t="s">
        <v>569</v>
      </c>
      <c r="C21" s="613">
        <f>'Fringes &amp; NonPersonnel'!$C$83</f>
        <v>0</v>
      </c>
      <c r="D21" s="613"/>
      <c r="E21" s="614"/>
      <c r="F21" s="614"/>
      <c r="G21" s="614"/>
      <c r="H21" s="612">
        <f t="shared" si="0"/>
        <v>0</v>
      </c>
    </row>
    <row r="22" spans="1:8" s="58" customFormat="1" ht="20.100000000000001" customHeight="1">
      <c r="A22" s="57" t="s">
        <v>570</v>
      </c>
      <c r="B22" s="57" t="s">
        <v>571</v>
      </c>
      <c r="C22" s="612">
        <f>'Fringes &amp; NonPersonnel'!$C$84</f>
        <v>0</v>
      </c>
      <c r="D22" s="613"/>
      <c r="E22" s="614"/>
      <c r="F22" s="614"/>
      <c r="G22" s="614"/>
      <c r="H22" s="612">
        <f t="shared" si="0"/>
        <v>0</v>
      </c>
    </row>
    <row r="23" spans="1:8" s="58" customFormat="1" ht="20.100000000000001" customHeight="1">
      <c r="A23" s="57" t="s">
        <v>572</v>
      </c>
      <c r="B23" s="57" t="s">
        <v>573</v>
      </c>
      <c r="C23" s="612">
        <f>'Fringes &amp; NonPersonnel'!$C$85</f>
        <v>0</v>
      </c>
      <c r="D23" s="613"/>
      <c r="E23" s="614"/>
      <c r="F23" s="614"/>
      <c r="G23" s="614"/>
      <c r="H23" s="612">
        <f t="shared" si="0"/>
        <v>0</v>
      </c>
    </row>
    <row r="24" spans="1:8" s="58" customFormat="1" ht="20.100000000000001" customHeight="1">
      <c r="A24" s="57" t="s">
        <v>574</v>
      </c>
      <c r="B24" s="57" t="s">
        <v>575</v>
      </c>
      <c r="C24" s="612">
        <f>'Fringes &amp; NonPersonnel'!$C$86</f>
        <v>0</v>
      </c>
      <c r="D24" s="613"/>
      <c r="E24" s="614"/>
      <c r="F24" s="614"/>
      <c r="G24" s="614"/>
      <c r="H24" s="612">
        <f t="shared" si="0"/>
        <v>0</v>
      </c>
    </row>
    <row r="25" spans="1:8" s="58" customFormat="1" ht="20.100000000000001" customHeight="1">
      <c r="A25" s="57" t="s">
        <v>576</v>
      </c>
      <c r="B25" s="57" t="s">
        <v>474</v>
      </c>
      <c r="C25" s="616"/>
      <c r="D25" s="613"/>
      <c r="E25" s="614"/>
      <c r="F25" s="614"/>
      <c r="G25" s="614"/>
      <c r="H25" s="612">
        <f t="shared" si="0"/>
        <v>0</v>
      </c>
    </row>
    <row r="26" spans="1:8" s="58" customFormat="1" ht="20.100000000000001" customHeight="1">
      <c r="A26" s="57" t="s">
        <v>577</v>
      </c>
      <c r="B26" s="57" t="s">
        <v>511</v>
      </c>
      <c r="C26" s="613">
        <f>'Fringes &amp; NonPersonnel'!$C$88</f>
        <v>0</v>
      </c>
      <c r="D26" s="613"/>
      <c r="E26" s="614"/>
      <c r="F26" s="614"/>
      <c r="G26" s="614"/>
      <c r="H26" s="612">
        <f t="shared" si="0"/>
        <v>0</v>
      </c>
    </row>
    <row r="27" spans="1:8" s="58" customFormat="1" ht="20.100000000000001" customHeight="1">
      <c r="A27" s="57" t="s">
        <v>578</v>
      </c>
      <c r="B27" s="57" t="s">
        <v>579</v>
      </c>
      <c r="C27" s="612">
        <f>SUM(C18:C26)</f>
        <v>494</v>
      </c>
      <c r="D27" s="613"/>
      <c r="E27" s="614"/>
      <c r="F27" s="614"/>
      <c r="G27" s="614"/>
      <c r="H27" s="612">
        <f t="shared" si="0"/>
        <v>494</v>
      </c>
    </row>
    <row r="28" spans="1:8" s="58" customFormat="1" ht="20.100000000000001" customHeight="1">
      <c r="A28" s="57" t="s">
        <v>580</v>
      </c>
      <c r="B28" s="57" t="s">
        <v>581</v>
      </c>
      <c r="C28" s="612">
        <f>'Fringes &amp; NonPersonnel'!$C$68</f>
        <v>0</v>
      </c>
      <c r="D28" s="613"/>
      <c r="E28" s="614"/>
      <c r="F28" s="614"/>
      <c r="G28" s="614"/>
      <c r="H28" s="612">
        <f t="shared" si="0"/>
        <v>0</v>
      </c>
    </row>
    <row r="29" spans="1:8" s="58" customFormat="1" ht="20.100000000000001" customHeight="1">
      <c r="A29" s="57" t="s">
        <v>582</v>
      </c>
      <c r="B29" s="57" t="s">
        <v>560</v>
      </c>
      <c r="C29" s="612">
        <f>SUM(C27:C28)</f>
        <v>494</v>
      </c>
      <c r="D29" s="613"/>
      <c r="E29" s="614"/>
      <c r="F29" s="614"/>
      <c r="G29" s="614"/>
      <c r="H29" s="612">
        <f>SUM(H27:H28)</f>
        <v>494</v>
      </c>
    </row>
    <row r="30" spans="1:8" s="9" customFormat="1" ht="20.100000000000001" customHeight="1">
      <c r="A30" s="59"/>
      <c r="B30" s="59"/>
      <c r="C30" s="60"/>
      <c r="D30" s="60"/>
      <c r="E30" s="60"/>
      <c r="F30" s="60"/>
      <c r="G30" s="60"/>
      <c r="H30" s="60"/>
    </row>
    <row r="31" spans="1:8" s="9" customFormat="1" ht="20.100000000000001" customHeight="1">
      <c r="A31" s="61" t="s">
        <v>15</v>
      </c>
      <c r="B31" s="57" t="s">
        <v>583</v>
      </c>
      <c r="C31" s="62"/>
      <c r="D31" s="62"/>
      <c r="E31" s="62"/>
      <c r="F31" s="62"/>
      <c r="G31" s="62"/>
      <c r="H31" s="62"/>
    </row>
    <row r="32" spans="1:8" ht="20.100000000000001" customHeight="1">
      <c r="A32" s="55" t="s">
        <v>584</v>
      </c>
      <c r="B32" s="55"/>
      <c r="C32" s="56"/>
      <c r="D32" s="56"/>
      <c r="E32" s="56"/>
      <c r="F32" s="56"/>
      <c r="G32" s="56"/>
      <c r="H32" s="56"/>
    </row>
    <row r="33" spans="3:8" ht="20.100000000000001" customHeight="1">
      <c r="C33" s="31"/>
      <c r="D33" s="31"/>
      <c r="E33" s="31"/>
      <c r="F33" s="31"/>
      <c r="G33" s="31"/>
      <c r="H33" s="31"/>
    </row>
    <row r="34" spans="3:8" ht="20.100000000000001" customHeight="1">
      <c r="C34" s="31"/>
      <c r="D34" s="31"/>
      <c r="E34" s="31"/>
      <c r="F34" s="31"/>
      <c r="G34" s="31"/>
      <c r="H34" s="31"/>
    </row>
    <row r="35" spans="3:8" ht="20.100000000000001" customHeight="1">
      <c r="C35" s="31"/>
      <c r="D35" s="31"/>
      <c r="E35" s="31"/>
      <c r="F35" s="31"/>
      <c r="G35" s="31"/>
      <c r="H35" s="31"/>
    </row>
    <row r="36" spans="3:8" ht="20.100000000000001" customHeight="1">
      <c r="C36" s="31"/>
      <c r="D36" s="31"/>
      <c r="E36" s="31"/>
      <c r="F36" s="31"/>
      <c r="G36" s="31"/>
      <c r="H36" s="31"/>
    </row>
    <row r="37" spans="3:8" ht="20.100000000000001" customHeight="1">
      <c r="C37" s="31"/>
      <c r="D37" s="31"/>
      <c r="E37" s="31"/>
      <c r="F37" s="31"/>
      <c r="G37" s="31"/>
      <c r="H37" s="31"/>
    </row>
    <row r="38" spans="3:8" ht="20.100000000000001" customHeight="1"/>
    <row r="39" spans="3:8" ht="20.100000000000001" customHeight="1"/>
    <row r="40" spans="3:8" ht="20.100000000000001" customHeight="1"/>
    <row r="41" spans="3:8" ht="20.100000000000001" customHeight="1"/>
    <row r="42" spans="3:8" ht="20.100000000000001" customHeight="1"/>
    <row r="43" spans="3:8" ht="20.100000000000001" customHeight="1"/>
    <row r="44" spans="3:8" ht="20.100000000000001" customHeight="1"/>
    <row r="45" spans="3:8" ht="20.100000000000001" customHeight="1"/>
    <row r="46" spans="3:8" ht="20.100000000000001" customHeight="1"/>
    <row r="47" spans="3:8" ht="20.100000000000001" customHeight="1"/>
    <row r="48" spans="3:8" ht="20.100000000000001" customHeight="1"/>
    <row r="49" ht="20.100000000000001" customHeight="1"/>
    <row r="50" ht="20.100000000000001" customHeight="1"/>
    <row r="51" ht="20.100000000000001" customHeight="1"/>
    <row r="52" ht="20.100000000000001" customHeight="1"/>
    <row r="53" ht="20.100000000000001" customHeight="1"/>
    <row r="54" ht="20.100000000000001" customHeight="1"/>
    <row r="55" ht="20.100000000000001" customHeight="1"/>
    <row r="56" ht="20.100000000000001" customHeight="1"/>
    <row r="57" ht="20.100000000000001" customHeight="1"/>
    <row r="58" ht="20.100000000000001" customHeight="1"/>
    <row r="59" ht="20.100000000000001" customHeight="1"/>
    <row r="60" ht="20.100000000000001" customHeight="1"/>
    <row r="61" ht="20.100000000000001" customHeight="1"/>
    <row r="62" ht="20.100000000000001" customHeight="1"/>
    <row r="63" ht="20.100000000000001" customHeight="1"/>
    <row r="64" ht="20.100000000000001" customHeight="1"/>
    <row r="65" ht="20.100000000000001" customHeight="1"/>
    <row r="66" ht="20.100000000000001" customHeight="1"/>
    <row r="67" ht="20.100000000000001" customHeight="1"/>
    <row r="68" ht="20.100000000000001" customHeight="1"/>
    <row r="69" ht="20.100000000000001" customHeight="1"/>
    <row r="70" ht="20.100000000000001" customHeight="1"/>
    <row r="71" ht="20.100000000000001" customHeight="1"/>
    <row r="72" ht="20.100000000000001" customHeight="1"/>
    <row r="73" ht="20.100000000000001" customHeight="1"/>
    <row r="74" ht="20.100000000000001" customHeight="1"/>
    <row r="75" ht="20.100000000000001" customHeight="1"/>
    <row r="76" ht="20.100000000000001" customHeight="1"/>
    <row r="77" ht="20.100000000000001" customHeight="1"/>
    <row r="78" ht="20.100000000000001" customHeight="1"/>
    <row r="79" ht="20.100000000000001" customHeight="1"/>
    <row r="80" ht="20.100000000000001" customHeight="1"/>
    <row r="81" ht="20.100000000000001" customHeight="1"/>
    <row r="82" ht="20.100000000000001" customHeight="1"/>
    <row r="83" ht="20.100000000000001" customHeight="1"/>
    <row r="84" ht="20.100000000000001" customHeight="1"/>
    <row r="85" ht="20.100000000000001" customHeight="1"/>
    <row r="86" ht="20.100000000000001" customHeight="1"/>
    <row r="87" ht="20.100000000000001" customHeight="1"/>
    <row r="88" ht="20.100000000000001" customHeight="1"/>
    <row r="89" ht="20.100000000000001" customHeight="1"/>
    <row r="90" ht="20.100000000000001" customHeight="1"/>
    <row r="91" ht="20.100000000000001" customHeight="1"/>
    <row r="92" ht="20.100000000000001" customHeight="1"/>
    <row r="93" ht="20.100000000000001" customHeight="1"/>
    <row r="94" ht="20.100000000000001" customHeight="1"/>
    <row r="95" ht="20.100000000000001" customHeight="1"/>
    <row r="96" ht="20.100000000000001" customHeight="1"/>
    <row r="97" ht="20.100000000000001" customHeight="1"/>
    <row r="98" ht="20.100000000000001" customHeight="1"/>
    <row r="99" ht="20.100000000000001" customHeight="1"/>
    <row r="100" ht="20.100000000000001" customHeight="1"/>
    <row r="101" ht="20.100000000000001" customHeight="1"/>
    <row r="102" ht="20.100000000000001" customHeight="1"/>
    <row r="103" ht="20.100000000000001" customHeight="1"/>
    <row r="104" ht="20.100000000000001" customHeight="1"/>
    <row r="105" ht="20.100000000000001" customHeight="1"/>
    <row r="106" ht="20.100000000000001" customHeight="1"/>
    <row r="107" ht="20.100000000000001" customHeight="1"/>
    <row r="108" ht="20.100000000000001" customHeight="1"/>
    <row r="109" ht="20.100000000000001" customHeight="1"/>
    <row r="110" ht="20.100000000000001" customHeight="1"/>
    <row r="111" ht="20.100000000000001" customHeight="1"/>
    <row r="112" ht="20.100000000000001" customHeight="1"/>
    <row r="113" ht="20.100000000000001" customHeight="1"/>
    <row r="114" ht="20.100000000000001" customHeight="1"/>
    <row r="115" ht="20.100000000000001" customHeight="1"/>
    <row r="116" ht="20.100000000000001" customHeight="1"/>
    <row r="117" ht="20.100000000000001" customHeight="1"/>
    <row r="118" ht="20.100000000000001" customHeight="1"/>
    <row r="119" ht="20.100000000000001" customHeight="1"/>
    <row r="120" ht="20.100000000000001" customHeight="1"/>
    <row r="121" ht="20.100000000000001" customHeight="1"/>
    <row r="122" ht="20.100000000000001" customHeight="1"/>
    <row r="123" ht="20.100000000000001" customHeight="1"/>
    <row r="124" ht="20.100000000000001" customHeight="1"/>
    <row r="125" ht="20.100000000000001" customHeight="1"/>
    <row r="126" ht="20.100000000000001" customHeight="1"/>
    <row r="127" ht="20.100000000000001" customHeight="1"/>
    <row r="128" ht="20.100000000000001" customHeight="1"/>
    <row r="129" ht="20.100000000000001" customHeight="1"/>
    <row r="130" ht="20.100000000000001" customHeight="1"/>
    <row r="131" ht="20.100000000000001" customHeight="1"/>
    <row r="132" ht="20.100000000000001" customHeight="1"/>
    <row r="133" ht="20.100000000000001" customHeight="1"/>
    <row r="134" ht="20.100000000000001" customHeight="1"/>
    <row r="135" ht="20.100000000000001" customHeight="1"/>
    <row r="136" ht="20.100000000000001" customHeight="1"/>
    <row r="137" ht="20.100000000000001" customHeight="1"/>
    <row r="138" ht="20.100000000000001" customHeight="1"/>
    <row r="139" ht="20.100000000000001" customHeight="1"/>
    <row r="140" ht="20.100000000000001" customHeight="1"/>
    <row r="141" ht="20.100000000000001" customHeight="1"/>
    <row r="142" ht="20.100000000000001" customHeight="1"/>
    <row r="143" ht="20.100000000000001" customHeight="1"/>
    <row r="144" ht="20.100000000000001" customHeight="1"/>
    <row r="145" ht="20.100000000000001" customHeight="1"/>
    <row r="146" ht="20.100000000000001" customHeight="1"/>
    <row r="147" ht="20.100000000000001" customHeight="1"/>
    <row r="148" ht="20.100000000000001" customHeight="1"/>
    <row r="149" ht="20.100000000000001" customHeight="1"/>
    <row r="150" ht="20.100000000000001" customHeight="1"/>
    <row r="151" ht="20.100000000000001" customHeight="1"/>
    <row r="152" ht="20.100000000000001" customHeight="1"/>
    <row r="153" ht="20.100000000000001" customHeight="1"/>
    <row r="154" ht="20.100000000000001" customHeight="1"/>
    <row r="155" ht="20.100000000000001" customHeight="1"/>
    <row r="156" ht="20.100000000000001" customHeight="1"/>
    <row r="157" ht="20.100000000000001" customHeight="1"/>
    <row r="158" ht="20.100000000000001" customHeight="1"/>
    <row r="159" ht="20.100000000000001" customHeight="1"/>
    <row r="160" ht="20.100000000000001" customHeight="1"/>
    <row r="161" ht="20.100000000000001" customHeight="1"/>
    <row r="162" ht="20.100000000000001" customHeight="1"/>
    <row r="163" ht="20.100000000000001" customHeight="1"/>
    <row r="164" ht="20.100000000000001" customHeight="1"/>
    <row r="165" ht="20.100000000000001" customHeight="1"/>
    <row r="166" ht="20.100000000000001" customHeight="1"/>
    <row r="167" ht="20.100000000000001" customHeight="1"/>
    <row r="168" ht="20.100000000000001" customHeight="1"/>
    <row r="169" ht="20.100000000000001" customHeight="1"/>
    <row r="170" ht="20.100000000000001" customHeight="1"/>
    <row r="171" ht="20.100000000000001" customHeight="1"/>
    <row r="172" ht="20.100000000000001" customHeight="1"/>
    <row r="173" ht="20.100000000000001" customHeight="1"/>
    <row r="174" ht="20.100000000000001" customHeight="1"/>
    <row r="175" ht="20.100000000000001" customHeight="1"/>
    <row r="176" ht="20.100000000000001" customHeight="1"/>
    <row r="177" ht="20.100000000000001" customHeight="1"/>
    <row r="178" ht="20.100000000000001" customHeight="1"/>
    <row r="179" ht="20.100000000000001" customHeight="1"/>
    <row r="180" ht="20.100000000000001" customHeight="1"/>
    <row r="181" ht="20.100000000000001" customHeight="1"/>
    <row r="182" ht="20.100000000000001" customHeight="1"/>
    <row r="183" ht="20.100000000000001" customHeight="1"/>
    <row r="184" ht="20.100000000000001" customHeight="1"/>
    <row r="185" ht="20.100000000000001" customHeight="1"/>
    <row r="186" ht="20.100000000000001" customHeight="1"/>
    <row r="187" ht="20.100000000000001" customHeight="1"/>
    <row r="188" ht="20.100000000000001" customHeight="1"/>
    <row r="189" ht="20.100000000000001" customHeight="1"/>
    <row r="190" ht="20.100000000000001" customHeight="1"/>
    <row r="191" ht="20.100000000000001" customHeight="1"/>
    <row r="192" ht="20.100000000000001" customHeight="1"/>
    <row r="193" ht="20.100000000000001" customHeight="1"/>
    <row r="194" ht="20.100000000000001" customHeight="1"/>
    <row r="195" ht="20.100000000000001" customHeight="1"/>
    <row r="196" ht="20.100000000000001" customHeight="1"/>
    <row r="197" ht="20.100000000000001" customHeight="1"/>
    <row r="198" ht="20.100000000000001" customHeight="1"/>
    <row r="199" ht="20.100000000000001" customHeight="1"/>
    <row r="200" ht="20.100000000000001" customHeight="1"/>
    <row r="201" ht="20.100000000000001" customHeight="1"/>
    <row r="202" ht="20.100000000000001" customHeight="1"/>
    <row r="203" ht="20.100000000000001" customHeight="1"/>
    <row r="204" ht="20.100000000000001" customHeight="1"/>
    <row r="205" ht="20.100000000000001" customHeight="1"/>
    <row r="206" ht="20.100000000000001" customHeight="1"/>
    <row r="207" ht="20.100000000000001" customHeight="1"/>
    <row r="208" ht="20.100000000000001" customHeight="1"/>
    <row r="209" ht="20.100000000000001" customHeight="1"/>
    <row r="210" ht="20.100000000000001" customHeight="1"/>
    <row r="211" ht="20.100000000000001" customHeight="1"/>
    <row r="212" ht="20.100000000000001" customHeight="1"/>
    <row r="213" ht="20.100000000000001" customHeight="1"/>
    <row r="214" ht="20.100000000000001" customHeight="1"/>
    <row r="215" ht="20.100000000000001" customHeight="1"/>
    <row r="216" ht="20.100000000000001" customHeight="1"/>
    <row r="217" ht="20.100000000000001" customHeight="1"/>
    <row r="218" ht="20.100000000000001" customHeight="1"/>
    <row r="219" ht="20.100000000000001" customHeight="1"/>
    <row r="220" ht="20.100000000000001" customHeight="1"/>
    <row r="221" ht="20.100000000000001" customHeight="1"/>
    <row r="222" ht="20.100000000000001" customHeight="1"/>
    <row r="223" ht="20.100000000000001" customHeight="1"/>
    <row r="224" ht="20.100000000000001" customHeight="1"/>
    <row r="225" ht="20.100000000000001" customHeight="1"/>
    <row r="226" ht="20.100000000000001" customHeight="1"/>
    <row r="227" ht="20.100000000000001" customHeight="1"/>
    <row r="228" ht="20.100000000000001" customHeight="1"/>
    <row r="229" ht="20.100000000000001" customHeight="1"/>
    <row r="230" ht="20.100000000000001" customHeight="1"/>
    <row r="231" ht="20.100000000000001" customHeight="1"/>
    <row r="232" ht="20.100000000000001" customHeight="1"/>
    <row r="233" ht="20.100000000000001" customHeight="1"/>
    <row r="234" ht="20.100000000000001" customHeight="1"/>
    <row r="235" ht="20.100000000000001" customHeight="1"/>
    <row r="236" ht="20.100000000000001" customHeight="1"/>
    <row r="237" ht="20.100000000000001" customHeight="1"/>
    <row r="238" ht="20.100000000000001" customHeight="1"/>
    <row r="239" ht="20.100000000000001" customHeight="1"/>
    <row r="240" ht="20.100000000000001" customHeight="1"/>
    <row r="241" ht="20.100000000000001" customHeight="1"/>
    <row r="242" ht="20.100000000000001" customHeight="1"/>
    <row r="243" ht="20.100000000000001" customHeight="1"/>
    <row r="244" ht="20.100000000000001" customHeight="1"/>
    <row r="245" ht="20.100000000000001" customHeight="1"/>
    <row r="246" ht="20.100000000000001" customHeight="1"/>
    <row r="247" ht="20.100000000000001" customHeight="1"/>
    <row r="248" ht="20.100000000000001" customHeight="1"/>
    <row r="249" ht="20.100000000000001" customHeight="1"/>
    <row r="250" ht="20.100000000000001" customHeight="1"/>
    <row r="251" ht="20.100000000000001" customHeight="1"/>
    <row r="252" ht="20.100000000000001" customHeight="1"/>
    <row r="253" ht="20.100000000000001" customHeight="1"/>
    <row r="254" ht="20.100000000000001" customHeight="1"/>
    <row r="255" ht="20.100000000000001" customHeight="1"/>
    <row r="256" ht="20.100000000000001" customHeight="1"/>
    <row r="257" ht="20.100000000000001" customHeight="1"/>
    <row r="258" ht="20.100000000000001" customHeight="1"/>
    <row r="259" ht="20.100000000000001" customHeight="1"/>
    <row r="260" ht="20.100000000000001" customHeight="1"/>
    <row r="261" ht="20.100000000000001" customHeight="1"/>
    <row r="262" ht="20.100000000000001" customHeight="1"/>
    <row r="263" ht="20.100000000000001" customHeight="1"/>
    <row r="264" ht="20.100000000000001" customHeight="1"/>
    <row r="265" ht="20.100000000000001" customHeight="1"/>
    <row r="266" ht="20.100000000000001" customHeight="1"/>
    <row r="267" ht="20.100000000000001" customHeight="1"/>
    <row r="268" ht="20.100000000000001" customHeight="1"/>
    <row r="269" ht="20.100000000000001" customHeight="1"/>
    <row r="270" ht="20.100000000000001" customHeight="1"/>
    <row r="271" ht="20.100000000000001" customHeight="1"/>
    <row r="272" ht="20.100000000000001" customHeight="1"/>
    <row r="273" ht="20.100000000000001" customHeight="1"/>
    <row r="274" ht="20.100000000000001" customHeight="1"/>
    <row r="275" ht="20.100000000000001" customHeight="1"/>
    <row r="276" ht="20.100000000000001" customHeight="1"/>
    <row r="277" ht="20.100000000000001" customHeight="1"/>
    <row r="278" ht="20.100000000000001" customHeight="1"/>
    <row r="279" ht="20.100000000000001" customHeight="1"/>
    <row r="280" ht="20.100000000000001" customHeight="1"/>
    <row r="281" ht="20.100000000000001" customHeight="1"/>
    <row r="282" ht="20.100000000000001" customHeight="1"/>
    <row r="283" ht="20.100000000000001" customHeight="1"/>
    <row r="284" ht="20.100000000000001" customHeight="1"/>
    <row r="285" ht="20.100000000000001" customHeight="1"/>
    <row r="286" ht="20.100000000000001" customHeight="1"/>
    <row r="287" ht="20.100000000000001" customHeight="1"/>
    <row r="288" ht="20.100000000000001" customHeight="1"/>
    <row r="289" ht="20.100000000000001" customHeight="1"/>
    <row r="290" ht="20.100000000000001" customHeight="1"/>
    <row r="291" ht="20.100000000000001" customHeight="1"/>
    <row r="292" ht="20.100000000000001" customHeight="1"/>
    <row r="293" ht="20.100000000000001" customHeight="1"/>
    <row r="294" ht="20.100000000000001" customHeight="1"/>
    <row r="295" ht="20.100000000000001" customHeight="1"/>
    <row r="296" ht="20.100000000000001" customHeight="1"/>
    <row r="297" ht="20.100000000000001" customHeight="1"/>
    <row r="298" ht="20.100000000000001" customHeight="1"/>
    <row r="299" ht="20.100000000000001" customHeight="1"/>
    <row r="300" ht="20.100000000000001" customHeight="1"/>
    <row r="301" ht="20.100000000000001" customHeight="1"/>
    <row r="302" ht="20.100000000000001" customHeight="1"/>
    <row r="303" ht="20.100000000000001" customHeight="1"/>
    <row r="304" ht="20.100000000000001" customHeight="1"/>
    <row r="305" ht="20.100000000000001" customHeight="1"/>
    <row r="306" ht="20.100000000000001" customHeight="1"/>
    <row r="307" ht="20.100000000000001" customHeight="1"/>
    <row r="308" ht="20.100000000000001" customHeight="1"/>
    <row r="309" ht="20.100000000000001" customHeight="1"/>
    <row r="310" ht="20.100000000000001" customHeight="1"/>
    <row r="311" ht="20.100000000000001" customHeight="1"/>
    <row r="312" ht="20.100000000000001" customHeight="1"/>
    <row r="313" ht="20.100000000000001" customHeight="1"/>
    <row r="314" ht="20.100000000000001" customHeight="1"/>
    <row r="315" ht="20.100000000000001" customHeight="1"/>
    <row r="316" ht="20.100000000000001" customHeight="1"/>
    <row r="317" ht="20.100000000000001" customHeight="1"/>
    <row r="318" ht="20.100000000000001" customHeight="1"/>
    <row r="319" ht="20.100000000000001" customHeight="1"/>
    <row r="320" ht="20.100000000000001" customHeight="1"/>
    <row r="321" ht="20.100000000000001" customHeight="1"/>
    <row r="322" ht="20.100000000000001" customHeight="1"/>
    <row r="323" ht="20.100000000000001" customHeight="1"/>
    <row r="324" ht="20.100000000000001" customHeight="1"/>
    <row r="325" ht="20.100000000000001" customHeight="1"/>
    <row r="326" ht="20.100000000000001" customHeight="1"/>
    <row r="327" ht="20.100000000000001" customHeight="1"/>
    <row r="328" ht="20.100000000000001" customHeight="1"/>
    <row r="329" ht="20.100000000000001" customHeight="1"/>
    <row r="330" ht="20.100000000000001" customHeight="1"/>
    <row r="331" ht="20.100000000000001" customHeight="1"/>
    <row r="332" ht="20.100000000000001" customHeight="1"/>
    <row r="333" ht="20.100000000000001" customHeight="1"/>
    <row r="334" ht="20.100000000000001" customHeight="1"/>
    <row r="335" ht="20.100000000000001" customHeight="1"/>
    <row r="336" ht="20.100000000000001" customHeight="1"/>
    <row r="337" ht="20.100000000000001" customHeight="1"/>
    <row r="338" ht="20.100000000000001" customHeight="1"/>
    <row r="339" ht="20.100000000000001" customHeight="1"/>
    <row r="340" ht="20.100000000000001" customHeight="1"/>
    <row r="341" ht="20.100000000000001" customHeight="1"/>
    <row r="342" ht="20.100000000000001" customHeight="1"/>
    <row r="343" ht="20.100000000000001" customHeight="1"/>
    <row r="344" ht="20.100000000000001" customHeight="1"/>
    <row r="345" ht="20.100000000000001" customHeight="1"/>
    <row r="346" ht="20.100000000000001" customHeight="1"/>
    <row r="347" ht="20.100000000000001" customHeight="1"/>
    <row r="348" ht="20.100000000000001" customHeight="1"/>
    <row r="349" ht="20.100000000000001" customHeight="1"/>
    <row r="350" ht="20.100000000000001" customHeight="1"/>
    <row r="351" ht="20.100000000000001" customHeight="1"/>
    <row r="352" ht="20.100000000000001" customHeight="1"/>
    <row r="353" ht="20.100000000000001" customHeight="1"/>
    <row r="354" ht="20.100000000000001" customHeight="1"/>
    <row r="355" ht="20.100000000000001" customHeight="1"/>
    <row r="356" ht="20.100000000000001" customHeight="1"/>
    <row r="357" ht="20.100000000000001" customHeight="1"/>
    <row r="358" ht="20.100000000000001" customHeight="1"/>
    <row r="359" ht="20.100000000000001" customHeight="1"/>
    <row r="360" ht="20.100000000000001" customHeight="1"/>
    <row r="361" ht="20.100000000000001" customHeight="1"/>
    <row r="362" ht="20.100000000000001" customHeight="1"/>
    <row r="363" ht="20.100000000000001" customHeight="1"/>
    <row r="364" ht="20.100000000000001" customHeight="1"/>
    <row r="365" ht="20.100000000000001" customHeight="1"/>
    <row r="366" ht="20.100000000000001" customHeight="1"/>
    <row r="367" ht="20.100000000000001" customHeight="1"/>
    <row r="368" ht="20.100000000000001" customHeight="1"/>
    <row r="369" ht="20.100000000000001" customHeight="1"/>
    <row r="370" ht="20.100000000000001" customHeight="1"/>
    <row r="371" ht="20.100000000000001" customHeight="1"/>
    <row r="372" ht="20.100000000000001" customHeight="1"/>
    <row r="373" ht="20.100000000000001" customHeight="1"/>
    <row r="374" ht="20.100000000000001" customHeight="1"/>
    <row r="375" ht="20.100000000000001" customHeight="1"/>
    <row r="376" ht="20.100000000000001" customHeight="1"/>
    <row r="377" ht="20.100000000000001" customHeight="1"/>
    <row r="378" ht="20.100000000000001" customHeight="1"/>
    <row r="379" ht="20.100000000000001" customHeight="1"/>
    <row r="380" ht="20.100000000000001" customHeight="1"/>
    <row r="381" ht="20.100000000000001" customHeight="1"/>
    <row r="382" ht="20.100000000000001" customHeight="1"/>
    <row r="383" ht="20.100000000000001" customHeight="1"/>
    <row r="384" ht="20.100000000000001" customHeight="1"/>
    <row r="385" ht="20.100000000000001" customHeight="1"/>
    <row r="386" ht="20.100000000000001" customHeight="1"/>
    <row r="387" ht="20.100000000000001" customHeight="1"/>
    <row r="388" ht="20.100000000000001" customHeight="1"/>
    <row r="389" ht="20.100000000000001" customHeight="1"/>
    <row r="390" ht="20.100000000000001" customHeight="1"/>
    <row r="391" ht="20.100000000000001" customHeight="1"/>
    <row r="392" ht="20.100000000000001" customHeight="1"/>
    <row r="393" ht="20.100000000000001" customHeight="1"/>
    <row r="394" ht="20.100000000000001" customHeight="1"/>
    <row r="395" ht="20.100000000000001" customHeight="1"/>
    <row r="396" ht="20.100000000000001" customHeight="1"/>
    <row r="397" ht="20.100000000000001" customHeight="1"/>
    <row r="398" ht="20.100000000000001" customHeight="1"/>
    <row r="399" ht="20.100000000000001" customHeight="1"/>
    <row r="400" ht="20.100000000000001" customHeight="1"/>
    <row r="401" ht="20.100000000000001" customHeight="1"/>
    <row r="402" ht="20.100000000000001" customHeight="1"/>
    <row r="403" ht="20.100000000000001" customHeight="1"/>
    <row r="404" ht="20.100000000000001" customHeight="1"/>
    <row r="405" ht="20.100000000000001" customHeight="1"/>
    <row r="406" ht="20.100000000000001" customHeight="1"/>
    <row r="407" ht="20.100000000000001" customHeight="1"/>
    <row r="408" ht="20.100000000000001" customHeight="1"/>
    <row r="409" ht="20.100000000000001" customHeight="1"/>
    <row r="410" ht="20.100000000000001" customHeight="1"/>
    <row r="411" ht="20.100000000000001" customHeight="1"/>
    <row r="412" ht="20.100000000000001" customHeight="1"/>
    <row r="413" ht="20.100000000000001" customHeight="1"/>
    <row r="414" ht="20.100000000000001" customHeight="1"/>
    <row r="415" ht="20.100000000000001" customHeight="1"/>
    <row r="416" ht="20.100000000000001" customHeight="1"/>
    <row r="417" ht="20.100000000000001" customHeight="1"/>
    <row r="418" ht="20.100000000000001" customHeight="1"/>
    <row r="419" ht="20.100000000000001" customHeight="1"/>
    <row r="420" ht="20.100000000000001" customHeight="1"/>
    <row r="421" ht="20.100000000000001" customHeight="1"/>
    <row r="422" ht="20.100000000000001" customHeight="1"/>
    <row r="423" ht="20.100000000000001" customHeight="1"/>
    <row r="424" ht="20.100000000000001" customHeight="1"/>
    <row r="425" ht="20.100000000000001" customHeight="1"/>
    <row r="426" ht="20.100000000000001" customHeight="1"/>
    <row r="427" ht="20.100000000000001" customHeight="1"/>
    <row r="428" ht="20.100000000000001" customHeight="1"/>
    <row r="429" ht="20.100000000000001" customHeight="1"/>
    <row r="430" ht="20.100000000000001" customHeight="1"/>
    <row r="431" ht="20.100000000000001" customHeight="1"/>
    <row r="432" ht="20.100000000000001" customHeight="1"/>
    <row r="433" ht="20.100000000000001" customHeight="1"/>
    <row r="434" ht="20.100000000000001" customHeight="1"/>
    <row r="435" ht="20.100000000000001" customHeight="1"/>
    <row r="436" ht="20.100000000000001" customHeight="1"/>
    <row r="437" ht="20.100000000000001" customHeight="1"/>
    <row r="438" ht="20.100000000000001" customHeight="1"/>
    <row r="439" ht="20.100000000000001" customHeight="1"/>
    <row r="440" ht="20.100000000000001" customHeight="1"/>
    <row r="441" ht="20.100000000000001" customHeight="1"/>
    <row r="442" ht="20.100000000000001" customHeight="1"/>
    <row r="443" ht="20.100000000000001" customHeight="1"/>
    <row r="444" ht="20.100000000000001" customHeight="1"/>
    <row r="445" ht="20.100000000000001" customHeight="1"/>
    <row r="446" ht="20.100000000000001" customHeight="1"/>
    <row r="447" ht="20.100000000000001" customHeight="1"/>
    <row r="448" ht="20.100000000000001" customHeight="1"/>
    <row r="449" ht="20.100000000000001" customHeight="1"/>
    <row r="450" ht="20.100000000000001" customHeight="1"/>
    <row r="451" ht="20.100000000000001" customHeight="1"/>
    <row r="452" ht="20.100000000000001" customHeight="1"/>
    <row r="453" ht="20.100000000000001" customHeight="1"/>
    <row r="454" ht="20.100000000000001" customHeight="1"/>
    <row r="455" ht="20.100000000000001" customHeight="1"/>
    <row r="456" ht="20.100000000000001" customHeight="1"/>
    <row r="457" ht="20.100000000000001" customHeight="1"/>
    <row r="458" ht="20.100000000000001" customHeight="1"/>
    <row r="459" ht="20.100000000000001" customHeight="1"/>
    <row r="460" ht="20.100000000000001" customHeight="1"/>
    <row r="461" ht="20.100000000000001" customHeight="1"/>
    <row r="462" ht="20.100000000000001" customHeight="1"/>
    <row r="463" ht="20.100000000000001" customHeight="1"/>
    <row r="464" ht="20.100000000000001" customHeight="1"/>
    <row r="465" ht="20.100000000000001" customHeight="1"/>
    <row r="466" ht="20.100000000000001" customHeight="1"/>
    <row r="467" ht="20.100000000000001" customHeight="1"/>
    <row r="468" ht="20.100000000000001" customHeight="1"/>
    <row r="469" ht="20.100000000000001" customHeight="1"/>
    <row r="470" ht="20.100000000000001" customHeight="1"/>
    <row r="471" ht="20.100000000000001" customHeight="1"/>
    <row r="472" ht="20.100000000000001" customHeight="1"/>
    <row r="473" ht="20.100000000000001" customHeight="1"/>
    <row r="474" ht="20.100000000000001" customHeight="1"/>
    <row r="475" ht="20.100000000000001" customHeight="1"/>
    <row r="476" ht="20.100000000000001" customHeight="1"/>
    <row r="477" ht="20.100000000000001" customHeight="1"/>
    <row r="478" ht="20.100000000000001" customHeight="1"/>
    <row r="479" ht="20.100000000000001" customHeight="1"/>
    <row r="480" ht="20.100000000000001" customHeight="1"/>
    <row r="481" ht="20.100000000000001" customHeight="1"/>
    <row r="482" ht="20.100000000000001" customHeight="1"/>
    <row r="483" ht="20.100000000000001" customHeight="1"/>
    <row r="484" ht="20.100000000000001" customHeight="1"/>
    <row r="485" ht="20.100000000000001" customHeight="1"/>
    <row r="486" ht="20.100000000000001" customHeight="1"/>
    <row r="487" ht="20.100000000000001" customHeight="1"/>
    <row r="488" ht="20.100000000000001" customHeight="1"/>
    <row r="489" ht="20.100000000000001" customHeight="1"/>
    <row r="490" ht="20.100000000000001" customHeight="1"/>
    <row r="491" ht="20.100000000000001" customHeight="1"/>
    <row r="492" ht="20.100000000000001" customHeight="1"/>
    <row r="493" ht="20.100000000000001" customHeight="1"/>
    <row r="494" ht="20.100000000000001" customHeight="1"/>
    <row r="495" ht="20.100000000000001" customHeight="1"/>
    <row r="496" ht="20.100000000000001" customHeight="1"/>
    <row r="497" ht="20.100000000000001" customHeight="1"/>
    <row r="498" ht="20.100000000000001" customHeight="1"/>
    <row r="499" ht="20.100000000000001" customHeight="1"/>
    <row r="500" ht="20.100000000000001" customHeight="1"/>
    <row r="501" ht="20.100000000000001" customHeight="1"/>
    <row r="502" ht="20.100000000000001" customHeight="1"/>
    <row r="503" ht="20.100000000000001" customHeight="1"/>
    <row r="504" ht="20.100000000000001" customHeight="1"/>
    <row r="505" ht="20.100000000000001" customHeight="1"/>
    <row r="506" ht="20.100000000000001" customHeight="1"/>
    <row r="507" ht="20.100000000000001" customHeight="1"/>
    <row r="508" ht="20.100000000000001" customHeight="1"/>
    <row r="509" ht="20.100000000000001" customHeight="1"/>
    <row r="510" ht="20.100000000000001" customHeight="1"/>
    <row r="511" ht="20.100000000000001" customHeight="1"/>
    <row r="512" ht="20.100000000000001" customHeight="1"/>
    <row r="513" ht="20.100000000000001" customHeight="1"/>
    <row r="514" ht="20.100000000000001" customHeight="1"/>
    <row r="515" ht="20.100000000000001" customHeight="1"/>
    <row r="516" ht="20.100000000000001" customHeight="1"/>
    <row r="517" ht="20.100000000000001" customHeight="1"/>
    <row r="518" ht="20.100000000000001" customHeight="1"/>
    <row r="519" ht="20.100000000000001" customHeight="1"/>
    <row r="520" ht="20.100000000000001" customHeight="1"/>
    <row r="521" ht="20.100000000000001" customHeight="1"/>
    <row r="522" ht="20.100000000000001" customHeight="1"/>
    <row r="523" ht="20.100000000000001" customHeight="1"/>
    <row r="524" ht="20.100000000000001" customHeight="1"/>
    <row r="525" ht="20.100000000000001" customHeight="1"/>
    <row r="526" ht="20.100000000000001" customHeight="1"/>
    <row r="527" ht="20.100000000000001" customHeight="1"/>
    <row r="528" ht="20.100000000000001" customHeight="1"/>
    <row r="529" ht="20.100000000000001" customHeight="1"/>
    <row r="530" ht="20.100000000000001" customHeight="1"/>
    <row r="531" ht="20.100000000000001" customHeight="1"/>
    <row r="532" ht="20.100000000000001" customHeight="1"/>
    <row r="533" ht="20.100000000000001" customHeight="1"/>
    <row r="534" ht="20.100000000000001" customHeight="1"/>
    <row r="535" ht="20.100000000000001" customHeight="1"/>
    <row r="536" ht="20.100000000000001" customHeight="1"/>
    <row r="537" ht="20.100000000000001" customHeight="1"/>
    <row r="538" ht="20.100000000000001" customHeight="1"/>
    <row r="539" ht="20.100000000000001" customHeight="1"/>
    <row r="540" ht="20.100000000000001" customHeight="1"/>
    <row r="541" ht="20.100000000000001" customHeight="1"/>
    <row r="542" ht="20.100000000000001" customHeight="1"/>
    <row r="543" ht="20.100000000000001" customHeight="1"/>
    <row r="544" ht="20.100000000000001" customHeight="1"/>
    <row r="545" ht="20.100000000000001" customHeight="1"/>
    <row r="546" ht="20.100000000000001" customHeight="1"/>
    <row r="547" ht="20.100000000000001" customHeight="1"/>
    <row r="548" ht="20.100000000000001" customHeight="1"/>
    <row r="549" ht="20.100000000000001" customHeight="1"/>
    <row r="550" ht="20.100000000000001" customHeight="1"/>
    <row r="551" ht="20.100000000000001" customHeight="1"/>
    <row r="552" ht="20.100000000000001" customHeight="1"/>
    <row r="553" ht="20.100000000000001" customHeight="1"/>
    <row r="554" ht="20.100000000000001" customHeight="1"/>
    <row r="555" ht="20.100000000000001" customHeight="1"/>
    <row r="556" ht="20.100000000000001" customHeight="1"/>
    <row r="557" ht="20.100000000000001" customHeight="1"/>
    <row r="558" ht="20.100000000000001" customHeight="1"/>
    <row r="559" ht="20.100000000000001" customHeight="1"/>
    <row r="560" ht="20.100000000000001" customHeight="1"/>
    <row r="561" ht="20.100000000000001" customHeight="1"/>
    <row r="562" ht="20.100000000000001" customHeight="1"/>
    <row r="563" ht="20.100000000000001" customHeight="1"/>
    <row r="564" ht="20.100000000000001" customHeight="1"/>
    <row r="565" ht="20.100000000000001" customHeight="1"/>
    <row r="566" ht="20.100000000000001" customHeight="1"/>
    <row r="567" ht="20.100000000000001" customHeight="1"/>
    <row r="568" ht="20.100000000000001" customHeight="1"/>
    <row r="569" ht="20.100000000000001" customHeight="1"/>
    <row r="570" ht="20.100000000000001" customHeight="1"/>
    <row r="571" ht="20.100000000000001" customHeight="1"/>
    <row r="572" ht="20.100000000000001" customHeight="1"/>
    <row r="573" ht="20.100000000000001" customHeight="1"/>
    <row r="574" ht="20.100000000000001" customHeight="1"/>
    <row r="575" ht="20.100000000000001" customHeight="1"/>
    <row r="576" ht="20.100000000000001" customHeight="1"/>
    <row r="577" ht="20.100000000000001" customHeight="1"/>
    <row r="578" ht="20.100000000000001" customHeight="1"/>
    <row r="579" ht="20.100000000000001" customHeight="1"/>
    <row r="580" ht="20.100000000000001" customHeight="1"/>
    <row r="581" ht="20.100000000000001" customHeight="1"/>
    <row r="582" ht="20.100000000000001" customHeight="1"/>
    <row r="583" ht="20.100000000000001" customHeight="1"/>
    <row r="584" ht="20.100000000000001" customHeight="1"/>
    <row r="585" ht="20.100000000000001" customHeight="1"/>
    <row r="586" ht="20.100000000000001" customHeight="1"/>
    <row r="587" ht="20.100000000000001" customHeight="1"/>
    <row r="588" ht="20.100000000000001" customHeight="1"/>
    <row r="589" ht="20.100000000000001" customHeight="1"/>
    <row r="590" ht="20.100000000000001" customHeight="1"/>
    <row r="591" ht="20.100000000000001" customHeight="1"/>
    <row r="592" ht="20.100000000000001" customHeight="1"/>
    <row r="593" ht="20.100000000000001" customHeight="1"/>
    <row r="594" ht="20.100000000000001" customHeight="1"/>
    <row r="595" ht="20.100000000000001" customHeight="1"/>
    <row r="596" ht="20.100000000000001" customHeight="1"/>
    <row r="597" ht="20.100000000000001" customHeight="1"/>
    <row r="598" ht="20.100000000000001" customHeight="1"/>
    <row r="599" ht="20.100000000000001" customHeight="1"/>
    <row r="600" ht="20.100000000000001" customHeight="1"/>
  </sheetData>
  <sheetProtection algorithmName="SHA-512" hashValue="TY1RFyNYExjKubIAAPWNojY9aH9SpJIzYNzde7TT8Y61cZqiyYfapcaa4ny98vqCnuNPARn01nLpBeggtYR2wg==" saltValue="fqNmNPU71zBN9nCVjI+XuA==" spinCount="100000" sheet="1" objects="1" scenarios="1"/>
  <customSheetViews>
    <customSheetView guid="{B5D1A40E-94EB-48D4-80E7-D3A605DFDE4D}" fitToPage="1" showRuler="0">
      <selection activeCell="A4" sqref="A4:H4"/>
      <pageMargins left="0" right="0" top="0" bottom="0" header="0" footer="0"/>
      <printOptions horizontalCentered="1" verticalCentered="1"/>
      <pageSetup scale="86" orientation="landscape" r:id="rId1"/>
      <headerFooter alignWithMargins="0"/>
    </customSheetView>
    <customSheetView guid="{3079B05A-4798-48F3-BA09-C4C2B7B2CB54}" fitToPage="1" showRuler="0">
      <selection activeCell="C2" sqref="C2:F2"/>
      <pageMargins left="0" right="0" top="0" bottom="0" header="0" footer="0"/>
      <printOptions horizontalCentered="1" verticalCentered="1"/>
      <pageSetup scale="72" orientation="landscape" r:id="rId2"/>
      <headerFooter alignWithMargins="0"/>
    </customSheetView>
    <customSheetView guid="{2B24C077-DB46-49C7-BC51-B664F0334898}" fitToPage="1" showRuler="0">
      <selection activeCell="C2" sqref="C2:F2"/>
      <pageMargins left="0" right="0" top="0" bottom="0" header="0" footer="0"/>
      <printOptions horizontalCentered="1" verticalCentered="1"/>
      <pageSetup scale="72" orientation="landscape" r:id="rId3"/>
      <headerFooter alignWithMargins="0"/>
    </customSheetView>
  </customSheetViews>
  <mergeCells count="16">
    <mergeCell ref="A2:B2"/>
    <mergeCell ref="A3:B3"/>
    <mergeCell ref="A6:B7"/>
    <mergeCell ref="A4:H4"/>
    <mergeCell ref="D6:E6"/>
    <mergeCell ref="F6:H6"/>
    <mergeCell ref="C6:C7"/>
    <mergeCell ref="C2:H2"/>
    <mergeCell ref="A14:B14"/>
    <mergeCell ref="A18:H18"/>
    <mergeCell ref="A8:B8"/>
    <mergeCell ref="A9:B9"/>
    <mergeCell ref="A10:B10"/>
    <mergeCell ref="A11:B11"/>
    <mergeCell ref="A12:B12"/>
    <mergeCell ref="A13:B13"/>
  </mergeCells>
  <phoneticPr fontId="2" type="noConversion"/>
  <dataValidations count="1">
    <dataValidation type="whole" allowBlank="1" showInputMessage="1" showErrorMessage="1" errorTitle="NO ERRORS" error="No  decimal is allowed. Use whole numbers only." sqref="C20:C21 C26">
      <formula1>0</formula1>
      <formula2>500000000</formula2>
    </dataValidation>
  </dataValidations>
  <hyperlinks>
    <hyperlink ref="C20" location="'Fringes &amp; NonPersonnel'!C91" display="'Fringes &amp; NonPersonnel'!C91"/>
  </hyperlinks>
  <printOptions horizontalCentered="1" verticalCentered="1"/>
  <pageMargins left="0.5" right="0.75" top="0.5" bottom="0.5" header="0.5" footer="0.5"/>
  <pageSetup scale="75"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12</vt:i4>
      </vt:variant>
    </vt:vector>
  </HeadingPairs>
  <TitlesOfParts>
    <vt:vector size="28" baseType="lpstr">
      <vt:lpstr>Instruction</vt:lpstr>
      <vt:lpstr>COVER PAGE</vt:lpstr>
      <vt:lpstr>Crosswalk</vt:lpstr>
      <vt:lpstr>Detailed Salaries</vt:lpstr>
      <vt:lpstr>Fringes &amp; NonPersonnel</vt:lpstr>
      <vt:lpstr>Personnel</vt:lpstr>
      <vt:lpstr>Other Personnel Titles</vt:lpstr>
      <vt:lpstr>Control1</vt:lpstr>
      <vt:lpstr>SF424A</vt:lpstr>
      <vt:lpstr>SF424</vt:lpstr>
      <vt:lpstr>Other sources of funds</vt:lpstr>
      <vt:lpstr>Sample Detailed budget</vt:lpstr>
      <vt:lpstr>Certification</vt:lpstr>
      <vt:lpstr>BoD Approval</vt:lpstr>
      <vt:lpstr>PCC Approval</vt:lpstr>
      <vt:lpstr>Naming</vt:lpstr>
      <vt:lpstr>control1</vt:lpstr>
      <vt:lpstr>gabCat</vt:lpstr>
      <vt:lpstr>otherpos</vt:lpstr>
      <vt:lpstr>Position</vt:lpstr>
      <vt:lpstr>'Detailed Salaries'!Print_Area</vt:lpstr>
      <vt:lpstr>'Fringes &amp; NonPersonnel'!Print_Area</vt:lpstr>
      <vt:lpstr>'Other sources of funds'!Print_Area</vt:lpstr>
      <vt:lpstr>Personnel!Print_Area</vt:lpstr>
      <vt:lpstr>'SF424'!Print_Area</vt:lpstr>
      <vt:lpstr>'Detailed Salaries'!Print_Titles</vt:lpstr>
      <vt:lpstr>'Fringes &amp; NonPersonnel'!Print_Titles</vt:lpstr>
      <vt:lpstr>Personnel!Print_Titles</vt:lpstr>
    </vt:vector>
  </TitlesOfParts>
  <Company>CITY OF CHICAGO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HS Claridigm</dc:creator>
  <cp:lastModifiedBy>Kenneth</cp:lastModifiedBy>
  <cp:revision/>
  <cp:lastPrinted>2017-06-08T22:48:11Z</cp:lastPrinted>
  <dcterms:created xsi:type="dcterms:W3CDTF">2006-03-14T17:33:00Z</dcterms:created>
  <dcterms:modified xsi:type="dcterms:W3CDTF">2017-06-13T03:53:35Z</dcterms:modified>
</cp:coreProperties>
</file>